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OneDrive - Usha Martin Limited\Financials\Master Folder\"/>
    </mc:Choice>
  </mc:AlternateContent>
  <xr:revisionPtr revIDLastSave="0" documentId="13_ncr:1_{1CADF777-CC89-4E01-B5BA-4152C9A69225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SFS-BS" sheetId="6" state="hidden" r:id="rId1"/>
    <sheet name="SFS PL" sheetId="4" state="hidden" r:id="rId2"/>
    <sheet name="Volume" sheetId="9" r:id="rId3"/>
    <sheet name="CFS-BS" sheetId="8" r:id="rId4"/>
    <sheet name="CFS PL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9" l="1"/>
  <c r="L17" i="9"/>
  <c r="L15" i="9"/>
  <c r="L14" i="9"/>
  <c r="L12" i="9"/>
  <c r="L11" i="9"/>
  <c r="P16" i="9"/>
  <c r="O16" i="9"/>
  <c r="N16" i="9"/>
  <c r="M16" i="9"/>
  <c r="K16" i="9"/>
  <c r="J16" i="9"/>
  <c r="I16" i="9"/>
  <c r="H16" i="9"/>
  <c r="G16" i="9"/>
  <c r="F16" i="9"/>
  <c r="E16" i="9"/>
  <c r="D16" i="9"/>
  <c r="C16" i="9"/>
  <c r="P13" i="9"/>
  <c r="O13" i="9"/>
  <c r="N13" i="9"/>
  <c r="M13" i="9"/>
  <c r="K13" i="9"/>
  <c r="J13" i="9"/>
  <c r="I13" i="9"/>
  <c r="H13" i="9"/>
  <c r="G13" i="9"/>
  <c r="F13" i="9"/>
  <c r="E13" i="9"/>
  <c r="D13" i="9"/>
  <c r="C13" i="9"/>
  <c r="P10" i="9"/>
  <c r="O10" i="9"/>
  <c r="N10" i="9"/>
  <c r="M10" i="9"/>
  <c r="K10" i="9"/>
  <c r="J10" i="9"/>
  <c r="I10" i="9"/>
  <c r="H10" i="9"/>
  <c r="G10" i="9"/>
  <c r="F10" i="9"/>
  <c r="E10" i="9"/>
  <c r="D10" i="9"/>
  <c r="C10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H12" i="8"/>
  <c r="G12" i="8"/>
  <c r="F12" i="8"/>
  <c r="E12" i="8"/>
  <c r="D12" i="8"/>
  <c r="C12" i="8"/>
  <c r="F19" i="9" l="1"/>
  <c r="L16" i="9"/>
  <c r="L10" i="9"/>
  <c r="L13" i="9"/>
  <c r="M19" i="9"/>
  <c r="E19" i="9"/>
  <c r="P19" i="9"/>
  <c r="I19" i="9"/>
  <c r="H19" i="9"/>
  <c r="O19" i="9"/>
  <c r="G19" i="9"/>
  <c r="C19" i="9"/>
  <c r="J19" i="9"/>
  <c r="N19" i="9"/>
  <c r="D19" i="9"/>
  <c r="K19" i="9"/>
  <c r="L19" i="9" l="1"/>
  <c r="E12" i="6" l="1"/>
  <c r="N23" i="4" l="1"/>
  <c r="N22" i="4"/>
  <c r="N20" i="4"/>
  <c r="N19" i="4"/>
  <c r="N17" i="4"/>
  <c r="N16" i="4"/>
  <c r="L23" i="4"/>
  <c r="L22" i="4"/>
  <c r="L20" i="4"/>
  <c r="L19" i="4"/>
  <c r="L16" i="4"/>
  <c r="L17" i="4"/>
  <c r="S23" i="4"/>
  <c r="S22" i="4"/>
  <c r="S20" i="4"/>
  <c r="S19" i="4"/>
  <c r="S17" i="4"/>
  <c r="S16" i="4"/>
  <c r="U23" i="4"/>
  <c r="U22" i="4"/>
  <c r="U20" i="4"/>
  <c r="U19" i="4"/>
  <c r="U17" i="4"/>
  <c r="U16" i="4"/>
  <c r="W21" i="4" l="1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I9" i="4" l="1"/>
  <c r="D9" i="4"/>
  <c r="C9" i="4"/>
  <c r="N12" i="6" l="1"/>
  <c r="M12" i="6"/>
  <c r="L12" i="6"/>
  <c r="K12" i="6"/>
  <c r="J12" i="6"/>
  <c r="I12" i="6"/>
  <c r="H12" i="6"/>
  <c r="G12" i="6"/>
  <c r="F12" i="6" l="1"/>
  <c r="D12" i="6"/>
  <c r="C12" i="6"/>
  <c r="O5" i="4" l="1"/>
  <c r="T5" i="4"/>
  <c r="V5" i="4"/>
  <c r="W5" i="4"/>
  <c r="P5" i="4"/>
</calcChain>
</file>

<file path=xl/sharedStrings.xml><?xml version="1.0" encoding="utf-8"?>
<sst xmlns="http://schemas.openxmlformats.org/spreadsheetml/2006/main" count="260" uniqueCount="114">
  <si>
    <t>Consolidated</t>
  </si>
  <si>
    <t>Standalone</t>
  </si>
  <si>
    <t>LRPC</t>
  </si>
  <si>
    <t>FY19</t>
  </si>
  <si>
    <t>FY20</t>
  </si>
  <si>
    <t>FY21</t>
  </si>
  <si>
    <t>1QFY22</t>
  </si>
  <si>
    <t>1QFY23</t>
  </si>
  <si>
    <t>2QFY23</t>
  </si>
  <si>
    <t>2QFY22</t>
  </si>
  <si>
    <t>3QFY22</t>
  </si>
  <si>
    <t>4QFY22</t>
  </si>
  <si>
    <t>FY22</t>
  </si>
  <si>
    <t>3QFY23</t>
  </si>
  <si>
    <t>4QFY23</t>
  </si>
  <si>
    <t>FY23</t>
  </si>
  <si>
    <t>IN KMT</t>
  </si>
  <si>
    <t>Total</t>
  </si>
  <si>
    <t>1HFY22</t>
  </si>
  <si>
    <t>9MFY22</t>
  </si>
  <si>
    <t>1HFY23</t>
  </si>
  <si>
    <t>9MFY23</t>
  </si>
  <si>
    <t>Revenue</t>
  </si>
  <si>
    <t>In Rs. Cr</t>
  </si>
  <si>
    <t>oEBITDA</t>
  </si>
  <si>
    <t>oEBITDA,%</t>
  </si>
  <si>
    <t>PAT</t>
  </si>
  <si>
    <t>Net Worth</t>
  </si>
  <si>
    <t>Net Debt</t>
  </si>
  <si>
    <t>Net Working  Capital Days</t>
  </si>
  <si>
    <t>Payable</t>
  </si>
  <si>
    <t>Receivable</t>
  </si>
  <si>
    <t>Inventory</t>
  </si>
  <si>
    <t>Operating Cash Flow before Income Tax (in Rs. crore)</t>
  </si>
  <si>
    <t>Free Cash Flow (in Rs. crore)</t>
  </si>
  <si>
    <t>Revenue from International Operations (in Rs. crore)</t>
  </si>
  <si>
    <t>Jun'22</t>
  </si>
  <si>
    <t>Sep'22</t>
  </si>
  <si>
    <t>Dec'22</t>
  </si>
  <si>
    <t>Number of Days</t>
  </si>
  <si>
    <t>Segmental Revenue Overview</t>
  </si>
  <si>
    <t>Wire Rope</t>
  </si>
  <si>
    <t>Wire &amp; Strand</t>
  </si>
  <si>
    <t>PBT</t>
  </si>
  <si>
    <t>PBT,%</t>
  </si>
  <si>
    <t>PAT,%</t>
  </si>
  <si>
    <t>ROCE , %</t>
  </si>
  <si>
    <t>Net Debt to EBITDA (x)</t>
  </si>
  <si>
    <t>Net Debt to Equity (x)</t>
  </si>
  <si>
    <t>Interest Coverage (x)</t>
  </si>
  <si>
    <t>Fixed Asset Turnover Ratio (x)</t>
  </si>
  <si>
    <t>Gross Debt</t>
  </si>
  <si>
    <t>Gross Debt to Equity (x)</t>
  </si>
  <si>
    <t>Current Ratio (x)</t>
  </si>
  <si>
    <t>Net Working Capital</t>
  </si>
  <si>
    <t>Net Working Capital to Turnover (LTM, %)</t>
  </si>
  <si>
    <t>Domestic - Revenue</t>
  </si>
  <si>
    <t>Export - Revenue</t>
  </si>
  <si>
    <t>Domestic</t>
  </si>
  <si>
    <t>Export</t>
  </si>
  <si>
    <t>20.5%*</t>
  </si>
  <si>
    <t>* Annualized</t>
  </si>
  <si>
    <t>Jun'22 (LTM)</t>
  </si>
  <si>
    <t>Sep'22 (LTM)</t>
  </si>
  <si>
    <t>21.0%*</t>
  </si>
  <si>
    <t>ROE (LTM, %)</t>
  </si>
  <si>
    <t>20.8%*</t>
  </si>
  <si>
    <t>Dec'22
(LTM)</t>
  </si>
  <si>
    <t>Jun'21</t>
  </si>
  <si>
    <t>Sep'21</t>
  </si>
  <si>
    <t>Dec'21</t>
  </si>
  <si>
    <t>Jun'21 (LTM)</t>
  </si>
  <si>
    <t>Sep'21 (LTM)</t>
  </si>
  <si>
    <t>Dec'21
(LTM)</t>
  </si>
  <si>
    <t>16.5%*</t>
  </si>
  <si>
    <t>17.1%*</t>
  </si>
  <si>
    <t>17.2%*</t>
  </si>
  <si>
    <t>21.9%*</t>
  </si>
  <si>
    <t>24.2%*</t>
  </si>
  <si>
    <t>23.3%*</t>
  </si>
  <si>
    <t>27.6%*</t>
  </si>
  <si>
    <t>26.7%*</t>
  </si>
  <si>
    <t>26.0%*</t>
  </si>
  <si>
    <t>25.9%*</t>
  </si>
  <si>
    <t>oEBITDA/MT (Rs.)</t>
  </si>
  <si>
    <t>Steel Rate - Consump./MT (Rs.)</t>
  </si>
  <si>
    <t>4QFY21</t>
  </si>
  <si>
    <t>3QFY21</t>
  </si>
  <si>
    <t>2QFY21</t>
  </si>
  <si>
    <t>1QFY21</t>
  </si>
  <si>
    <t>Sep'20</t>
  </si>
  <si>
    <t>1HFY21</t>
  </si>
  <si>
    <t>Sep'20 (LTM)</t>
  </si>
  <si>
    <t>9.4%*</t>
  </si>
  <si>
    <t>12.5%*</t>
  </si>
  <si>
    <t>ROCE, %</t>
  </si>
  <si>
    <t>Consolidated EBITDA calculated without other income &amp; excluding UM Cables</t>
  </si>
  <si>
    <t>Dec'20</t>
  </si>
  <si>
    <t>Jun'20</t>
  </si>
  <si>
    <t>9MFY21</t>
  </si>
  <si>
    <t>5.4%*</t>
  </si>
  <si>
    <t>10.4%*</t>
  </si>
  <si>
    <t>ROE ( %)</t>
  </si>
  <si>
    <t>2.8%*</t>
  </si>
  <si>
    <t>7.3%*</t>
  </si>
  <si>
    <t>8.5%*</t>
  </si>
  <si>
    <t>16.9%*</t>
  </si>
  <si>
    <t>16.4%*</t>
  </si>
  <si>
    <t>16.6%*</t>
  </si>
  <si>
    <t>20.3%*</t>
  </si>
  <si>
    <t>19.6%*</t>
  </si>
  <si>
    <t>18.7%*</t>
  </si>
  <si>
    <t>Fixed Asset Turnover Ratio# (x)</t>
  </si>
  <si>
    <t>#LTM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</si>
</sst>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#,##0.0_ ;\-#,##0.0\ "/>
    <numFmt numFmtId="168" formatCode="#,##0_ ;\-#,##0\ "/>
  </numFmts>
  <fonts count="10" x14ac:knownFonts="1"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i/>
      <sz val="11"/>
      <color theme="1"/>
      <name val="Roboto"/>
      <family val="2"/>
      <scheme val="minor"/>
    </font>
    <font>
      <b/>
      <sz val="11"/>
      <color rgb="FF0070C0"/>
      <name val="Roboto"/>
      <family val="2"/>
      <scheme val="minor"/>
    </font>
    <font>
      <i/>
      <sz val="9"/>
      <color theme="1"/>
      <name val="Roboto"/>
      <family val="2"/>
      <scheme val="minor"/>
    </font>
    <font>
      <i/>
      <sz val="10"/>
      <color theme="1"/>
      <name val="Roboto"/>
      <family val="2"/>
      <scheme val="minor"/>
    </font>
    <font>
      <b/>
      <sz val="11"/>
      <name val="Roboto"/>
      <family val="2"/>
      <scheme val="minor"/>
    </font>
    <font>
      <sz val="11"/>
      <name val="Roboto"/>
      <family val="2"/>
      <scheme val="minor"/>
    </font>
    <font>
      <i/>
      <sz val="9"/>
      <name val="Roboto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7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5" fontId="3" fillId="0" borderId="0" xfId="1" applyNumberFormat="1" applyFont="1"/>
    <xf numFmtId="0" fontId="2" fillId="0" borderId="1" xfId="0" applyFont="1" applyBorder="1"/>
    <xf numFmtId="165" fontId="0" fillId="2" borderId="0" xfId="1" applyNumberFormat="1" applyFont="1" applyFill="1"/>
    <xf numFmtId="43" fontId="0" fillId="2" borderId="0" xfId="1" applyFont="1" applyFill="1"/>
    <xf numFmtId="166" fontId="0" fillId="2" borderId="0" xfId="0" applyNumberFormat="1" applyFill="1"/>
    <xf numFmtId="164" fontId="0" fillId="2" borderId="0" xfId="1" applyNumberFormat="1" applyFont="1" applyFill="1"/>
    <xf numFmtId="165" fontId="2" fillId="0" borderId="0" xfId="1" applyNumberFormat="1" applyFont="1" applyAlignment="1">
      <alignment horizontal="center" wrapText="1"/>
    </xf>
    <xf numFmtId="166" fontId="0" fillId="2" borderId="0" xfId="0" applyNumberFormat="1" applyFill="1" applyAlignment="1">
      <alignment horizontal="right"/>
    </xf>
    <xf numFmtId="166" fontId="0" fillId="2" borderId="0" xfId="2" applyNumberFormat="1" applyFont="1" applyFill="1"/>
    <xf numFmtId="165" fontId="2" fillId="2" borderId="0" xfId="1" applyNumberFormat="1" applyFont="1" applyFill="1"/>
    <xf numFmtId="165" fontId="3" fillId="2" borderId="0" xfId="1" applyNumberFormat="1" applyFont="1" applyFill="1"/>
    <xf numFmtId="0" fontId="6" fillId="0" borderId="1" xfId="0" applyFont="1" applyBorder="1" applyAlignment="1">
      <alignment horizontal="left" indent="3"/>
    </xf>
    <xf numFmtId="165" fontId="6" fillId="0" borderId="0" xfId="1" applyNumberFormat="1" applyFont="1"/>
    <xf numFmtId="0" fontId="6" fillId="0" borderId="0" xfId="0" applyFont="1"/>
    <xf numFmtId="165" fontId="6" fillId="2" borderId="0" xfId="1" applyNumberFormat="1" applyFont="1" applyFill="1"/>
    <xf numFmtId="165" fontId="0" fillId="0" borderId="0" xfId="0" applyNumberFormat="1"/>
    <xf numFmtId="165" fontId="0" fillId="0" borderId="0" xfId="1" applyNumberFormat="1" applyFont="1" applyFill="1" applyAlignment="1">
      <alignment horizontal="center" vertical="center"/>
    </xf>
    <xf numFmtId="0" fontId="4" fillId="0" borderId="0" xfId="0" applyFont="1" applyFill="1"/>
    <xf numFmtId="165" fontId="0" fillId="0" borderId="0" xfId="1" applyNumberFormat="1" applyFont="1" applyFill="1"/>
    <xf numFmtId="0" fontId="0" fillId="0" borderId="0" xfId="0" applyFill="1"/>
    <xf numFmtId="0" fontId="7" fillId="0" borderId="4" xfId="0" applyFont="1" applyFill="1" applyBorder="1"/>
    <xf numFmtId="165" fontId="7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4" xfId="0" applyFont="1" applyFill="1" applyBorder="1"/>
    <xf numFmtId="168" fontId="8" fillId="0" borderId="4" xfId="1" applyNumberFormat="1" applyFont="1" applyFill="1" applyBorder="1" applyAlignment="1">
      <alignment horizontal="center" vertical="center"/>
    </xf>
    <xf numFmtId="0" fontId="8" fillId="0" borderId="0" xfId="0" applyFont="1" applyFill="1"/>
    <xf numFmtId="168" fontId="8" fillId="0" borderId="0" xfId="1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168" fontId="7" fillId="0" borderId="5" xfId="1" applyNumberFormat="1" applyFont="1" applyFill="1" applyBorder="1" applyAlignment="1">
      <alignment horizontal="center" vertical="center"/>
    </xf>
    <xf numFmtId="168" fontId="7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indent="3"/>
    </xf>
    <xf numFmtId="168" fontId="9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168" fontId="7" fillId="0" borderId="0" xfId="1" applyNumberFormat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3" fontId="8" fillId="0" borderId="0" xfId="1" applyFont="1" applyFill="1"/>
    <xf numFmtId="4" fontId="8" fillId="0" borderId="0" xfId="1" applyNumberFormat="1" applyFont="1" applyFill="1" applyAlignment="1">
      <alignment horizontal="center" vertical="center"/>
    </xf>
    <xf numFmtId="43" fontId="0" fillId="0" borderId="0" xfId="1" applyFont="1" applyFill="1"/>
    <xf numFmtId="166" fontId="8" fillId="0" borderId="0" xfId="0" applyNumberFormat="1" applyFont="1" applyFill="1" applyAlignment="1">
      <alignment horizontal="center" vertical="center"/>
    </xf>
    <xf numFmtId="166" fontId="8" fillId="0" borderId="0" xfId="2" applyNumberFormat="1" applyFont="1" applyFill="1" applyAlignment="1">
      <alignment horizontal="center" vertical="center"/>
    </xf>
    <xf numFmtId="164" fontId="8" fillId="0" borderId="3" xfId="1" applyNumberFormat="1" applyFont="1" applyFill="1" applyBorder="1"/>
    <xf numFmtId="167" fontId="8" fillId="0" borderId="3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/>
    <xf numFmtId="0" fontId="0" fillId="0" borderId="0" xfId="0" applyFill="1" applyAlignment="1">
      <alignment horizontal="center" vertic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center" vertical="center"/>
    </xf>
    <xf numFmtId="168" fontId="8" fillId="0" borderId="0" xfId="1" applyNumberFormat="1" applyFont="1" applyFill="1" applyAlignment="1">
      <alignment horizontal="center" vertical="center"/>
    </xf>
    <xf numFmtId="166" fontId="8" fillId="0" borderId="0" xfId="2" applyNumberFormat="1" applyFont="1" applyFill="1"/>
    <xf numFmtId="166" fontId="0" fillId="0" borderId="0" xfId="2" applyNumberFormat="1" applyFont="1" applyFill="1"/>
    <xf numFmtId="166" fontId="8" fillId="0" borderId="3" xfId="2" applyNumberFormat="1" applyFont="1" applyFill="1" applyBorder="1"/>
    <xf numFmtId="166" fontId="8" fillId="0" borderId="3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165" fontId="8" fillId="0" borderId="4" xfId="1" applyNumberFormat="1" applyFont="1" applyFill="1" applyBorder="1"/>
    <xf numFmtId="165" fontId="8" fillId="0" borderId="3" xfId="1" applyNumberFormat="1" applyFont="1" applyFill="1" applyBorder="1"/>
    <xf numFmtId="3" fontId="8" fillId="0" borderId="3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Alignment="1">
      <alignment horizontal="left" vertical="center"/>
    </xf>
    <xf numFmtId="167" fontId="8" fillId="0" borderId="0" xfId="1" applyNumberFormat="1" applyFont="1" applyFill="1" applyAlignment="1">
      <alignment horizontal="center" vertical="center"/>
    </xf>
    <xf numFmtId="166" fontId="8" fillId="0" borderId="3" xfId="0" applyNumberFormat="1" applyFont="1" applyFill="1" applyBorder="1" applyAlignment="1">
      <alignment horizontal="left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5" fontId="7" fillId="0" borderId="2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left"/>
    </xf>
    <xf numFmtId="165" fontId="7" fillId="3" borderId="4" xfId="1" applyNumberFormat="1" applyFont="1" applyFill="1" applyBorder="1" applyAlignment="1">
      <alignment horizontal="center" vertical="center"/>
    </xf>
    <xf numFmtId="168" fontId="8" fillId="3" borderId="4" xfId="1" applyNumberFormat="1" applyFont="1" applyFill="1" applyBorder="1" applyAlignment="1">
      <alignment horizontal="center" vertical="center"/>
    </xf>
    <xf numFmtId="168" fontId="8" fillId="3" borderId="0" xfId="1" applyNumberFormat="1" applyFont="1" applyFill="1" applyAlignment="1">
      <alignment horizontal="center" vertical="center"/>
    </xf>
    <xf numFmtId="166" fontId="8" fillId="3" borderId="0" xfId="2" applyNumberFormat="1" applyFont="1" applyFill="1" applyAlignment="1">
      <alignment horizontal="center" vertical="center"/>
    </xf>
    <xf numFmtId="3" fontId="8" fillId="3" borderId="0" xfId="1" applyNumberFormat="1" applyFont="1" applyFill="1" applyAlignment="1">
      <alignment horizontal="center" vertical="center"/>
    </xf>
    <xf numFmtId="166" fontId="8" fillId="3" borderId="3" xfId="2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center" vertical="center"/>
    </xf>
    <xf numFmtId="166" fontId="8" fillId="3" borderId="3" xfId="0" applyNumberFormat="1" applyFont="1" applyFill="1" applyBorder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168" fontId="7" fillId="3" borderId="5" xfId="1" applyNumberFormat="1" applyFont="1" applyFill="1" applyBorder="1" applyAlignment="1">
      <alignment horizontal="center" vertical="center"/>
    </xf>
    <xf numFmtId="168" fontId="7" fillId="3" borderId="4" xfId="1" applyNumberFormat="1" applyFont="1" applyFill="1" applyBorder="1" applyAlignment="1">
      <alignment horizontal="center" vertical="center"/>
    </xf>
    <xf numFmtId="168" fontId="9" fillId="3" borderId="0" xfId="1" applyNumberFormat="1" applyFont="1" applyFill="1" applyBorder="1" applyAlignment="1">
      <alignment horizontal="center" vertical="center"/>
    </xf>
    <xf numFmtId="168" fontId="7" fillId="3" borderId="0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Usha Marti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29B"/>
      </a:accent1>
      <a:accent2>
        <a:srgbClr val="FFD911"/>
      </a:accent2>
      <a:accent3>
        <a:srgbClr val="3C3C3C"/>
      </a:accent3>
      <a:accent4>
        <a:srgbClr val="F3A624"/>
      </a:accent4>
      <a:accent5>
        <a:srgbClr val="ECECEC"/>
      </a:accent5>
      <a:accent6>
        <a:srgbClr val="5B9BD5"/>
      </a:accent6>
      <a:hlink>
        <a:srgbClr val="0563C1"/>
      </a:hlink>
      <a:folHlink>
        <a:srgbClr val="954F72"/>
      </a:folHlink>
    </a:clrScheme>
    <a:fontScheme name="VGL">
      <a:majorFont>
        <a:latin typeface="Roboto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N30"/>
  <sheetViews>
    <sheetView zoomScale="80" zoomScaleNormal="80" workbookViewId="0">
      <pane xSplit="2" ySplit="2" topLeftCell="C10" activePane="bottomRight" state="frozen"/>
      <selection activeCell="I19" sqref="I19"/>
      <selection pane="topRight" activeCell="I19" sqref="I19"/>
      <selection pane="bottomLeft" activeCell="I19" sqref="I19"/>
      <selection pane="bottomRight" activeCell="B1" sqref="B1"/>
    </sheetView>
  </sheetViews>
  <sheetFormatPr defaultRowHeight="15" x14ac:dyDescent="0.25"/>
  <cols>
    <col min="2" max="2" width="38.625" customWidth="1"/>
    <col min="3" max="3" width="7" customWidth="1"/>
    <col min="4" max="4" width="6.5" customWidth="1"/>
    <col min="5" max="5" width="8" customWidth="1"/>
    <col min="6" max="6" width="7.625" customWidth="1"/>
    <col min="7" max="8" width="9" customWidth="1"/>
    <col min="9" max="9" width="9.375" customWidth="1"/>
    <col min="10" max="10" width="7.625" customWidth="1"/>
    <col min="11" max="11" width="12.875" customWidth="1"/>
    <col min="12" max="12" width="13.375" customWidth="1"/>
    <col min="13" max="13" width="9.375" customWidth="1"/>
    <col min="14" max="14" width="7.625" customWidth="1"/>
  </cols>
  <sheetData>
    <row r="1" spans="2:14" x14ac:dyDescent="0.25">
      <c r="B1" s="1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s="1" customFormat="1" x14ac:dyDescent="0.25">
      <c r="B2" s="1" t="s">
        <v>23</v>
      </c>
      <c r="C2" s="5" t="s">
        <v>3</v>
      </c>
      <c r="D2" s="5" t="s">
        <v>4</v>
      </c>
      <c r="E2" s="5" t="s">
        <v>90</v>
      </c>
      <c r="F2" s="5" t="s">
        <v>5</v>
      </c>
      <c r="G2" s="5" t="s">
        <v>68</v>
      </c>
      <c r="H2" s="5" t="s">
        <v>69</v>
      </c>
      <c r="I2" s="5" t="s">
        <v>70</v>
      </c>
      <c r="J2" s="5" t="s">
        <v>12</v>
      </c>
      <c r="K2" s="5" t="s">
        <v>36</v>
      </c>
      <c r="L2" s="5" t="s">
        <v>37</v>
      </c>
      <c r="M2" s="5" t="s">
        <v>38</v>
      </c>
      <c r="N2" s="5" t="s">
        <v>15</v>
      </c>
    </row>
    <row r="3" spans="2:14" x14ac:dyDescent="0.25">
      <c r="B3" t="s">
        <v>27</v>
      </c>
      <c r="C3" s="13">
        <v>230.92999999999998</v>
      </c>
      <c r="D3" s="13">
        <v>615.4</v>
      </c>
      <c r="E3" s="13">
        <v>301.06884729999996</v>
      </c>
      <c r="F3" s="13">
        <v>714.36</v>
      </c>
      <c r="G3" s="13">
        <v>748.86726720000001</v>
      </c>
      <c r="H3" s="13">
        <v>791.14780069999995</v>
      </c>
      <c r="I3" s="13">
        <v>833.80760580000003</v>
      </c>
      <c r="J3" s="13">
        <v>927.51526439999998</v>
      </c>
      <c r="K3" s="13">
        <v>981.27641859999994</v>
      </c>
      <c r="L3" s="13">
        <v>965.48545979999994</v>
      </c>
      <c r="M3" s="13">
        <v>1016.9329092</v>
      </c>
      <c r="N3" s="13">
        <v>1079.7124319000002</v>
      </c>
    </row>
    <row r="4" spans="2:14" x14ac:dyDescent="0.25">
      <c r="B4" t="s">
        <v>51</v>
      </c>
      <c r="C4" s="13">
        <v>3292.3077000000003</v>
      </c>
      <c r="D4" s="13">
        <v>340.10537339999996</v>
      </c>
      <c r="E4" s="13">
        <v>319</v>
      </c>
      <c r="F4" s="4">
        <v>267</v>
      </c>
      <c r="G4" s="13">
        <v>309.63103580000001</v>
      </c>
      <c r="H4" s="13">
        <v>201.53888599999999</v>
      </c>
      <c r="I4" s="13">
        <v>210.49568099999999</v>
      </c>
      <c r="J4" s="4">
        <v>151</v>
      </c>
      <c r="K4" s="13">
        <v>143.9847169</v>
      </c>
      <c r="L4" s="4">
        <v>147</v>
      </c>
      <c r="M4" s="13">
        <v>121.03796979999998</v>
      </c>
      <c r="N4" s="13">
        <v>165.54426040000001</v>
      </c>
    </row>
    <row r="5" spans="2:14" x14ac:dyDescent="0.25">
      <c r="B5" t="s">
        <v>28</v>
      </c>
      <c r="C5" s="13">
        <v>3256.3577000000005</v>
      </c>
      <c r="D5" s="13">
        <v>332.87322459999996</v>
      </c>
      <c r="E5" s="13">
        <v>301</v>
      </c>
      <c r="F5" s="4">
        <v>258</v>
      </c>
      <c r="G5" s="13">
        <v>301.6797502</v>
      </c>
      <c r="H5" s="13">
        <v>176.11846489999999</v>
      </c>
      <c r="I5" s="13">
        <v>111.36563559999999</v>
      </c>
      <c r="J5" s="4">
        <v>52</v>
      </c>
      <c r="K5" s="13">
        <v>138.70412350000001</v>
      </c>
      <c r="L5" s="4">
        <v>130</v>
      </c>
      <c r="M5" s="13">
        <v>101.44220289999998</v>
      </c>
      <c r="N5" s="13">
        <v>112.12460350000001</v>
      </c>
    </row>
    <row r="6" spans="2:14" x14ac:dyDescent="0.25">
      <c r="B6" t="s">
        <v>54</v>
      </c>
      <c r="C6" s="13">
        <v>113.36770000000001</v>
      </c>
      <c r="D6" s="13">
        <v>218.1602514999999</v>
      </c>
      <c r="E6" s="13">
        <v>236</v>
      </c>
      <c r="F6" s="13">
        <v>292.5604381</v>
      </c>
      <c r="G6" s="13">
        <v>384.67196170000011</v>
      </c>
      <c r="H6" s="13">
        <v>337.00565280000012</v>
      </c>
      <c r="I6" s="13">
        <v>319.07612370000004</v>
      </c>
      <c r="J6" s="4">
        <v>353</v>
      </c>
      <c r="K6" s="13">
        <v>461.83401510000004</v>
      </c>
      <c r="L6" s="4">
        <v>438</v>
      </c>
      <c r="M6" s="13">
        <v>415.87999129999997</v>
      </c>
      <c r="N6" s="13">
        <v>421.66434620000007</v>
      </c>
    </row>
    <row r="8" spans="2:14" x14ac:dyDescent="0.25">
      <c r="B8" s="9" t="s">
        <v>39</v>
      </c>
    </row>
    <row r="9" spans="2:14" x14ac:dyDescent="0.25">
      <c r="B9" t="s">
        <v>30</v>
      </c>
      <c r="C9" s="13">
        <v>60</v>
      </c>
      <c r="D9" s="13">
        <v>80.65513227100729</v>
      </c>
      <c r="E9" s="13">
        <v>90</v>
      </c>
      <c r="F9" s="13">
        <v>80.078069056534332</v>
      </c>
      <c r="G9" s="13">
        <v>60.852623289623281</v>
      </c>
      <c r="H9" s="13">
        <v>56.889365648528305</v>
      </c>
      <c r="I9" s="13">
        <v>44.116589682236309</v>
      </c>
      <c r="J9" s="13">
        <v>45.048143507167218</v>
      </c>
      <c r="K9" s="13">
        <v>40.393223169632122</v>
      </c>
      <c r="L9" s="13">
        <v>43.930437888178687</v>
      </c>
      <c r="M9" s="13">
        <v>40.228699341936107</v>
      </c>
      <c r="N9" s="13">
        <v>26.172206711084339</v>
      </c>
    </row>
    <row r="10" spans="2:14" x14ac:dyDescent="0.25">
      <c r="B10" t="s">
        <v>31</v>
      </c>
      <c r="C10" s="13">
        <v>35</v>
      </c>
      <c r="D10" s="13">
        <v>39.380639081481505</v>
      </c>
      <c r="E10" s="13">
        <v>48</v>
      </c>
      <c r="F10" s="13">
        <v>40.239167736871138</v>
      </c>
      <c r="G10" s="13">
        <v>42.459374688613011</v>
      </c>
      <c r="H10" s="13">
        <v>38.987615150523297</v>
      </c>
      <c r="I10" s="13">
        <v>39.461375595362419</v>
      </c>
      <c r="J10" s="13">
        <v>35.761659322230379</v>
      </c>
      <c r="K10" s="13">
        <v>41.390742325739026</v>
      </c>
      <c r="L10" s="13">
        <v>39.381378499804953</v>
      </c>
      <c r="M10" s="13">
        <v>38.51054729709039</v>
      </c>
      <c r="N10" s="13">
        <v>31.954185601688781</v>
      </c>
    </row>
    <row r="11" spans="2:14" x14ac:dyDescent="0.25">
      <c r="B11" t="s">
        <v>32</v>
      </c>
      <c r="C11" s="13">
        <v>73</v>
      </c>
      <c r="D11" s="13">
        <v>102.53900804009632</v>
      </c>
      <c r="E11" s="13">
        <v>101</v>
      </c>
      <c r="F11" s="13">
        <v>108.20383726451587</v>
      </c>
      <c r="G11" s="13">
        <v>97.691728168733306</v>
      </c>
      <c r="H11" s="13">
        <v>89.435804872663681</v>
      </c>
      <c r="I11" s="13">
        <v>90.907601681926337</v>
      </c>
      <c r="J11" s="13">
        <v>90.106082188569786</v>
      </c>
      <c r="K11" s="13">
        <v>102.27127773479121</v>
      </c>
      <c r="L11" s="13">
        <v>100.15168269509579</v>
      </c>
      <c r="M11" s="13">
        <v>97.758579656270513</v>
      </c>
      <c r="N11" s="13">
        <v>98.504684889474547</v>
      </c>
    </row>
    <row r="12" spans="2:14" s="1" customFormat="1" x14ac:dyDescent="0.25">
      <c r="B12" s="9" t="s">
        <v>29</v>
      </c>
      <c r="C12" s="20">
        <f>C11+C10-C9</f>
        <v>48</v>
      </c>
      <c r="D12" s="20">
        <f t="shared" ref="D12:N12" si="0">D11+D10-D9</f>
        <v>61.264514850570549</v>
      </c>
      <c r="E12" s="20">
        <f t="shared" si="0"/>
        <v>59</v>
      </c>
      <c r="F12" s="20">
        <f t="shared" si="0"/>
        <v>68.364935944852675</v>
      </c>
      <c r="G12" s="20">
        <f t="shared" si="0"/>
        <v>79.298479567723021</v>
      </c>
      <c r="H12" s="20">
        <f t="shared" si="0"/>
        <v>71.534054374658666</v>
      </c>
      <c r="I12" s="20">
        <f t="shared" si="0"/>
        <v>86.252387595052454</v>
      </c>
      <c r="J12" s="20">
        <f t="shared" si="0"/>
        <v>80.819598003632933</v>
      </c>
      <c r="K12" s="20">
        <f t="shared" si="0"/>
        <v>103.26879689089812</v>
      </c>
      <c r="L12" s="20">
        <f t="shared" si="0"/>
        <v>95.602623306722052</v>
      </c>
      <c r="M12" s="20">
        <f t="shared" si="0"/>
        <v>96.040427611424803</v>
      </c>
      <c r="N12" s="20">
        <f t="shared" si="0"/>
        <v>104.286663780079</v>
      </c>
    </row>
    <row r="15" spans="2:14" s="2" customFormat="1" x14ac:dyDescent="0.25">
      <c r="B15" s="2" t="s">
        <v>52</v>
      </c>
      <c r="C15" s="14">
        <v>14.256734508292558</v>
      </c>
      <c r="D15" s="14">
        <v>0.55265741533961643</v>
      </c>
      <c r="E15" s="14">
        <v>0.49457416132840992</v>
      </c>
      <c r="F15" s="14">
        <v>0.37365373901114285</v>
      </c>
      <c r="G15" s="14">
        <v>0.41346584282913629</v>
      </c>
      <c r="H15" s="14">
        <v>0.25474239556967776</v>
      </c>
      <c r="I15" s="14">
        <v>0.2524511404498872</v>
      </c>
      <c r="J15" s="14">
        <v>0.16328178598545123</v>
      </c>
      <c r="K15" s="14">
        <v>0.14673206669474936</v>
      </c>
      <c r="L15" s="14">
        <v>0.15175194925291821</v>
      </c>
      <c r="M15" s="14">
        <v>0.11902257140563779</v>
      </c>
      <c r="N15" s="14">
        <v>0.15332254729038097</v>
      </c>
    </row>
    <row r="16" spans="2:14" s="2" customFormat="1" x14ac:dyDescent="0.25">
      <c r="B16" s="2" t="s">
        <v>48</v>
      </c>
      <c r="C16" s="14">
        <v>14.110109990040273</v>
      </c>
      <c r="D16" s="14">
        <v>0.54090546733831646</v>
      </c>
      <c r="E16" s="14">
        <v>0.46710910907569719</v>
      </c>
      <c r="F16" s="14">
        <v>0.36069265636373821</v>
      </c>
      <c r="G16" s="14">
        <v>0.40284809259720306</v>
      </c>
      <c r="H16" s="14">
        <v>0.22261133096012156</v>
      </c>
      <c r="I16" s="14">
        <v>0.1335627485589434</v>
      </c>
      <c r="J16" s="14">
        <v>5.5784895608667902E-2</v>
      </c>
      <c r="K16" s="14">
        <v>0.14135071512050704</v>
      </c>
      <c r="L16" s="14">
        <v>0.13463682728782614</v>
      </c>
      <c r="M16" s="14">
        <v>9.9753092836579016E-2</v>
      </c>
      <c r="N16" s="14">
        <v>0.10384672824660471</v>
      </c>
    </row>
    <row r="17" spans="2:14" s="2" customFormat="1" x14ac:dyDescent="0.25">
      <c r="B17" s="2" t="s">
        <v>47</v>
      </c>
      <c r="C17" s="14">
        <v>5.851800830861662</v>
      </c>
      <c r="D17" s="14">
        <v>3.3678705321479949</v>
      </c>
      <c r="E17" s="14">
        <v>3.4002495716168299</v>
      </c>
      <c r="F17" s="14">
        <v>1.7165701550272443</v>
      </c>
      <c r="J17" s="14">
        <v>0.2058796534710676</v>
      </c>
      <c r="N17" s="14">
        <v>0.37621667539964992</v>
      </c>
    </row>
    <row r="18" spans="2:14" x14ac:dyDescent="0.25">
      <c r="B18" s="8" t="s">
        <v>55</v>
      </c>
      <c r="C18" s="7"/>
      <c r="D18" s="15">
        <v>0.11903029954330684</v>
      </c>
      <c r="E18" s="15">
        <v>0.18315210812690996</v>
      </c>
      <c r="F18" s="15">
        <v>0.18977433472057073</v>
      </c>
      <c r="G18" s="19">
        <v>0.2078065559844017</v>
      </c>
      <c r="H18" s="19">
        <v>0.17572233909946902</v>
      </c>
      <c r="I18" s="19">
        <v>0.19361551225563628</v>
      </c>
      <c r="J18" s="19">
        <v>0.17840613287475468</v>
      </c>
      <c r="K18" s="19">
        <v>0.22010495918320686</v>
      </c>
      <c r="L18" s="19">
        <v>0.1918334458766692</v>
      </c>
      <c r="M18" s="19">
        <v>0.17968050869105873</v>
      </c>
      <c r="N18" s="19">
        <v>0.18978057972467136</v>
      </c>
    </row>
    <row r="19" spans="2:14" x14ac:dyDescent="0.25">
      <c r="B19" t="s">
        <v>65</v>
      </c>
      <c r="C19" s="7"/>
      <c r="D19" s="7"/>
      <c r="E19" s="7"/>
      <c r="F19" s="15">
        <v>0.17594734666592365</v>
      </c>
      <c r="G19" s="19">
        <v>0.21926657978898165</v>
      </c>
      <c r="H19" s="19">
        <v>0.24184490851401708</v>
      </c>
      <c r="I19" s="19">
        <v>0.23282193142509053</v>
      </c>
      <c r="J19" s="19">
        <v>0.27606563622425767</v>
      </c>
      <c r="K19" s="19">
        <v>0.27638175343522281</v>
      </c>
      <c r="L19" s="19">
        <v>0.26661681623283601</v>
      </c>
      <c r="M19" s="19">
        <v>0.2604740740688547</v>
      </c>
      <c r="N19" s="19">
        <v>0.25934592102401388</v>
      </c>
    </row>
    <row r="20" spans="2:14" s="3" customFormat="1" x14ac:dyDescent="0.25">
      <c r="B20" s="3" t="s">
        <v>53</v>
      </c>
      <c r="C20" s="16">
        <v>0.42194794989136969</v>
      </c>
      <c r="D20" s="16">
        <v>1.2500045949969674</v>
      </c>
      <c r="E20" s="16">
        <v>1.3004271681248198</v>
      </c>
      <c r="F20" s="3">
        <v>1.4</v>
      </c>
      <c r="G20" s="16">
        <v>1.4703537830267244</v>
      </c>
      <c r="H20" s="16">
        <v>1.6588387216873617</v>
      </c>
      <c r="I20" s="16">
        <v>1.6533646748798045</v>
      </c>
      <c r="J20" s="3">
        <v>2.1</v>
      </c>
      <c r="K20" s="16">
        <v>2.1275685893124598</v>
      </c>
      <c r="L20" s="3">
        <v>2</v>
      </c>
      <c r="M20" s="16">
        <v>2.0137982839963655</v>
      </c>
      <c r="N20" s="16">
        <v>2.2560101809863111</v>
      </c>
    </row>
    <row r="24" spans="2:14" s="1" customFormat="1" x14ac:dyDescent="0.25">
      <c r="C24" s="5" t="s">
        <v>3</v>
      </c>
      <c r="D24" s="5" t="s">
        <v>4</v>
      </c>
      <c r="E24" s="5" t="s">
        <v>91</v>
      </c>
      <c r="F24" s="5" t="s">
        <v>5</v>
      </c>
      <c r="G24" s="5" t="s">
        <v>6</v>
      </c>
      <c r="H24" s="5" t="s">
        <v>18</v>
      </c>
      <c r="I24" s="5" t="s">
        <v>19</v>
      </c>
      <c r="J24" s="5" t="s">
        <v>12</v>
      </c>
      <c r="K24" s="5" t="s">
        <v>7</v>
      </c>
      <c r="L24" s="5" t="s">
        <v>20</v>
      </c>
      <c r="M24" s="5" t="s">
        <v>21</v>
      </c>
      <c r="N24" s="5" t="s">
        <v>15</v>
      </c>
    </row>
    <row r="25" spans="2:14" s="3" customFormat="1" x14ac:dyDescent="0.25">
      <c r="B25" s="3" t="s">
        <v>49</v>
      </c>
      <c r="C25" s="16">
        <v>0.69731318487567573</v>
      </c>
      <c r="D25" s="16">
        <v>8.6320766974918612</v>
      </c>
      <c r="E25" s="16">
        <v>2.7525196316909564</v>
      </c>
      <c r="F25" s="16">
        <v>3.8282192012459886</v>
      </c>
      <c r="G25" s="16">
        <v>6.3287501483154394</v>
      </c>
      <c r="H25" s="16">
        <v>6.5119399472315731</v>
      </c>
      <c r="I25" s="16">
        <v>6.9752666203587221</v>
      </c>
      <c r="J25" s="16">
        <v>9.1346135912483213</v>
      </c>
      <c r="K25" s="16">
        <v>18.549629919103598</v>
      </c>
      <c r="L25" s="16">
        <v>17.805871561508635</v>
      </c>
      <c r="M25" s="16">
        <v>18.867331716356158</v>
      </c>
      <c r="N25" s="16">
        <v>20.175511167490342</v>
      </c>
    </row>
    <row r="26" spans="2:14" s="7" customFormat="1" x14ac:dyDescent="0.25">
      <c r="B26" s="7" t="s">
        <v>46</v>
      </c>
      <c r="E26" s="18" t="s">
        <v>94</v>
      </c>
      <c r="F26" s="18">
        <v>0.17599999999999999</v>
      </c>
      <c r="G26" s="18" t="s">
        <v>77</v>
      </c>
      <c r="H26" s="18" t="s">
        <v>78</v>
      </c>
      <c r="I26" s="18" t="s">
        <v>79</v>
      </c>
      <c r="J26" s="18" t="s">
        <v>80</v>
      </c>
      <c r="K26" s="18" t="s">
        <v>80</v>
      </c>
      <c r="L26" s="18" t="s">
        <v>81</v>
      </c>
      <c r="M26" s="18" t="s">
        <v>82</v>
      </c>
      <c r="N26" s="18" t="s">
        <v>83</v>
      </c>
    </row>
    <row r="27" spans="2:14" x14ac:dyDescent="0.25">
      <c r="B27" t="s">
        <v>61</v>
      </c>
    </row>
    <row r="29" spans="2:14" ht="30" x14ac:dyDescent="0.25">
      <c r="B29" s="1"/>
      <c r="C29" s="5" t="s">
        <v>3</v>
      </c>
      <c r="D29" s="5" t="s">
        <v>4</v>
      </c>
      <c r="E29" s="17" t="s">
        <v>92</v>
      </c>
      <c r="F29" s="5" t="s">
        <v>5</v>
      </c>
      <c r="G29" s="17" t="s">
        <v>71</v>
      </c>
      <c r="H29" s="17" t="s">
        <v>72</v>
      </c>
      <c r="I29" s="17" t="s">
        <v>73</v>
      </c>
      <c r="J29" s="17" t="s">
        <v>12</v>
      </c>
      <c r="K29" s="17" t="s">
        <v>62</v>
      </c>
      <c r="L29" s="17" t="s">
        <v>63</v>
      </c>
      <c r="M29" s="17" t="s">
        <v>67</v>
      </c>
      <c r="N29" s="17" t="s">
        <v>15</v>
      </c>
    </row>
    <row r="30" spans="2:14" s="3" customFormat="1" x14ac:dyDescent="0.25">
      <c r="B30" s="3" t="s">
        <v>50</v>
      </c>
      <c r="C30" s="16">
        <v>4.1212962069298333</v>
      </c>
      <c r="D30" s="16">
        <v>3.268677385283417</v>
      </c>
      <c r="E30" s="16">
        <v>2.8723405201275329</v>
      </c>
      <c r="F30" s="16">
        <v>3.2514981635414655</v>
      </c>
      <c r="G30" s="16">
        <v>3.6774451154142467</v>
      </c>
      <c r="H30" s="16">
        <v>3.97524205054262</v>
      </c>
      <c r="I30" s="16">
        <v>4.272620688236529</v>
      </c>
      <c r="J30" s="16">
        <v>4.4429995239457583</v>
      </c>
      <c r="K30" s="16">
        <v>4.6514995785650859</v>
      </c>
      <c r="L30" s="16">
        <v>4.65373211975204</v>
      </c>
      <c r="M30" s="16">
        <v>4.3228858583458356</v>
      </c>
      <c r="N30" s="16">
        <v>3.9223516493566861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RowHeight="15" x14ac:dyDescent="0.25"/>
  <cols>
    <col min="2" max="2" width="25.875" customWidth="1"/>
    <col min="3" max="3" width="7" customWidth="1"/>
    <col min="4" max="9" width="9.75" customWidth="1"/>
    <col min="10" max="11" width="9" customWidth="1"/>
    <col min="12" max="12" width="9" hidden="1" customWidth="1"/>
    <col min="13" max="13" width="9" customWidth="1"/>
    <col min="14" max="14" width="9.375" hidden="1" customWidth="1"/>
    <col min="15" max="15" width="9" customWidth="1"/>
    <col min="16" max="16" width="9.75" customWidth="1"/>
    <col min="17" max="18" width="9" customWidth="1"/>
    <col min="19" max="19" width="9" hidden="1" customWidth="1"/>
    <col min="20" max="20" width="9" customWidth="1"/>
    <col min="21" max="21" width="9.375" hidden="1" customWidth="1"/>
    <col min="22" max="22" width="9" customWidth="1"/>
    <col min="23" max="23" width="9.75" customWidth="1"/>
  </cols>
  <sheetData>
    <row r="1" spans="2:23" x14ac:dyDescent="0.25">
      <c r="B1" s="1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s="1" customFormat="1" x14ac:dyDescent="0.25">
      <c r="B2" s="1" t="s">
        <v>23</v>
      </c>
      <c r="C2" s="5" t="s">
        <v>3</v>
      </c>
      <c r="D2" s="5" t="s">
        <v>4</v>
      </c>
      <c r="E2" s="5" t="s">
        <v>89</v>
      </c>
      <c r="F2" s="5" t="s">
        <v>88</v>
      </c>
      <c r="G2" s="5" t="s">
        <v>87</v>
      </c>
      <c r="H2" s="5" t="s">
        <v>86</v>
      </c>
      <c r="I2" s="5" t="s">
        <v>5</v>
      </c>
      <c r="J2" s="5" t="s">
        <v>6</v>
      </c>
      <c r="K2" s="5" t="s">
        <v>9</v>
      </c>
      <c r="L2" s="5" t="s">
        <v>18</v>
      </c>
      <c r="M2" s="5" t="s">
        <v>10</v>
      </c>
      <c r="N2" s="5" t="s">
        <v>19</v>
      </c>
      <c r="O2" s="5" t="s">
        <v>11</v>
      </c>
      <c r="P2" s="5" t="s">
        <v>12</v>
      </c>
      <c r="Q2" s="5" t="s">
        <v>7</v>
      </c>
      <c r="R2" s="5" t="s">
        <v>8</v>
      </c>
      <c r="S2" s="5" t="s">
        <v>20</v>
      </c>
      <c r="T2" s="5" t="s">
        <v>13</v>
      </c>
      <c r="U2" s="5" t="s">
        <v>21</v>
      </c>
      <c r="V2" s="5" t="s">
        <v>14</v>
      </c>
      <c r="W2" s="5" t="s">
        <v>15</v>
      </c>
    </row>
    <row r="3" spans="2:23" s="10" customFormat="1" x14ac:dyDescent="0.25">
      <c r="B3" s="10" t="s">
        <v>56</v>
      </c>
      <c r="C3" s="11"/>
      <c r="D3" s="21">
        <v>981.32130559999973</v>
      </c>
      <c r="E3" s="21">
        <v>130.52471512399998</v>
      </c>
      <c r="F3" s="21">
        <v>219.44663805900001</v>
      </c>
      <c r="G3" s="21">
        <v>284.47469391500005</v>
      </c>
      <c r="H3" s="21">
        <v>343.90478509299993</v>
      </c>
      <c r="I3" s="21">
        <v>978.35295629100005</v>
      </c>
      <c r="J3" s="21">
        <v>276.07177314700004</v>
      </c>
      <c r="K3" s="21">
        <v>272.31458691299997</v>
      </c>
      <c r="L3" s="21">
        <v>548.38636006000002</v>
      </c>
      <c r="M3" s="21">
        <v>331.62442770300004</v>
      </c>
      <c r="N3" s="21">
        <v>880.01078776300005</v>
      </c>
      <c r="O3" s="11">
        <v>368</v>
      </c>
      <c r="P3" s="11">
        <v>1248</v>
      </c>
      <c r="Q3" s="21">
        <v>335.628002831</v>
      </c>
      <c r="R3" s="21">
        <v>352.77259729100001</v>
      </c>
      <c r="S3" s="21">
        <v>688.40060012200001</v>
      </c>
      <c r="T3" s="11">
        <v>348</v>
      </c>
      <c r="U3" s="21">
        <v>1036.3314903180001</v>
      </c>
      <c r="V3" s="11">
        <v>338</v>
      </c>
      <c r="W3" s="11">
        <v>1375</v>
      </c>
    </row>
    <row r="4" spans="2:23" s="10" customFormat="1" x14ac:dyDescent="0.25">
      <c r="B4" s="10" t="s">
        <v>57</v>
      </c>
      <c r="C4" s="11"/>
      <c r="D4" s="21">
        <v>410.19</v>
      </c>
      <c r="E4" s="21">
        <v>97.395284876000005</v>
      </c>
      <c r="F4" s="21">
        <v>92.913361941000005</v>
      </c>
      <c r="G4" s="21">
        <v>80.325306084999966</v>
      </c>
      <c r="H4" s="21">
        <v>96.615214907000052</v>
      </c>
      <c r="I4" s="21">
        <v>367.24916780900003</v>
      </c>
      <c r="J4" s="21">
        <v>126.58383325299999</v>
      </c>
      <c r="K4" s="21">
        <v>148.91912628700001</v>
      </c>
      <c r="L4" s="21">
        <v>275.50295954000001</v>
      </c>
      <c r="M4" s="21">
        <v>139.83659199700003</v>
      </c>
      <c r="N4" s="21">
        <v>415.33955153700003</v>
      </c>
      <c r="O4" s="11">
        <v>147</v>
      </c>
      <c r="P4" s="11">
        <v>562</v>
      </c>
      <c r="Q4" s="21">
        <v>179.93457826900001</v>
      </c>
      <c r="R4" s="21">
        <v>166.03958170899998</v>
      </c>
      <c r="S4" s="21">
        <v>345.97415997799999</v>
      </c>
      <c r="T4" s="11">
        <v>148</v>
      </c>
      <c r="U4" s="21">
        <v>494.14087368199995</v>
      </c>
      <c r="V4" s="11">
        <v>173</v>
      </c>
      <c r="W4" s="11">
        <v>667</v>
      </c>
    </row>
    <row r="5" spans="2:23" x14ac:dyDescent="0.25">
      <c r="B5" t="s">
        <v>22</v>
      </c>
      <c r="C5" s="13">
        <v>1597.350288765</v>
      </c>
      <c r="D5" s="13">
        <v>1391.5113055999998</v>
      </c>
      <c r="E5" s="13">
        <v>227.92</v>
      </c>
      <c r="F5" s="13">
        <v>312.36</v>
      </c>
      <c r="G5" s="13">
        <v>364.8</v>
      </c>
      <c r="H5" s="13">
        <v>440.52</v>
      </c>
      <c r="I5" s="13">
        <v>1345.6</v>
      </c>
      <c r="J5" s="4">
        <v>403</v>
      </c>
      <c r="K5" s="4">
        <v>421</v>
      </c>
      <c r="L5" s="4">
        <v>824</v>
      </c>
      <c r="M5" s="13">
        <v>471.46101970000007</v>
      </c>
      <c r="N5" s="13">
        <v>1295.3503393000001</v>
      </c>
      <c r="O5" s="4">
        <f>O3+O4</f>
        <v>515</v>
      </c>
      <c r="P5" s="4">
        <f>P3+P4</f>
        <v>1810</v>
      </c>
      <c r="Q5" s="4">
        <v>516</v>
      </c>
      <c r="R5" s="13">
        <v>518.81217900000001</v>
      </c>
      <c r="S5" s="13">
        <v>1034.3747601</v>
      </c>
      <c r="T5" s="4">
        <f>T3+T4</f>
        <v>496</v>
      </c>
      <c r="U5" s="13">
        <v>1530.472364</v>
      </c>
      <c r="V5" s="4">
        <f>V3+V4</f>
        <v>511</v>
      </c>
      <c r="W5" s="4">
        <f>W3+W4</f>
        <v>2042</v>
      </c>
    </row>
    <row r="6" spans="2:23" x14ac:dyDescent="0.25">
      <c r="B6" t="s">
        <v>24</v>
      </c>
      <c r="C6" s="13">
        <v>236.28084596000002</v>
      </c>
      <c r="D6" s="13">
        <v>172.18267134299987</v>
      </c>
      <c r="E6" s="13">
        <v>25.219999999999978</v>
      </c>
      <c r="F6" s="13">
        <v>45.800000000000026</v>
      </c>
      <c r="G6" s="13">
        <v>52.060000000000009</v>
      </c>
      <c r="H6" s="13">
        <v>68.049999999999955</v>
      </c>
      <c r="I6" s="13">
        <v>191.12999999999997</v>
      </c>
      <c r="J6" s="13">
        <v>55.871489199999999</v>
      </c>
      <c r="K6" s="13">
        <v>59.12440440000001</v>
      </c>
      <c r="L6" s="13">
        <v>114.99589360000007</v>
      </c>
      <c r="M6" s="13">
        <v>63.851482000000004</v>
      </c>
      <c r="N6" s="13">
        <v>178.84737560000016</v>
      </c>
      <c r="O6" s="4">
        <v>77</v>
      </c>
      <c r="P6" s="4">
        <v>251</v>
      </c>
      <c r="Q6" s="13">
        <v>70.715948999999995</v>
      </c>
      <c r="R6" s="13">
        <v>68.01957850000008</v>
      </c>
      <c r="S6" s="13">
        <v>138.73552750000019</v>
      </c>
      <c r="T6" s="4">
        <v>76</v>
      </c>
      <c r="U6" s="13">
        <v>214.53247859999985</v>
      </c>
      <c r="V6" s="4">
        <v>84</v>
      </c>
      <c r="W6" s="4">
        <v>298</v>
      </c>
    </row>
    <row r="7" spans="2:23" s="6" customFormat="1" x14ac:dyDescent="0.25">
      <c r="B7" s="6" t="s">
        <v>25</v>
      </c>
      <c r="C7" s="19">
        <v>0.14792049534900817</v>
      </c>
      <c r="D7" s="19">
        <v>0.12373788890544239</v>
      </c>
      <c r="E7" s="19">
        <v>0.11065286065286056</v>
      </c>
      <c r="F7" s="19">
        <v>0.14662568830836223</v>
      </c>
      <c r="G7" s="19">
        <v>0.14270833333333335</v>
      </c>
      <c r="H7" s="19">
        <v>0.15447652773994361</v>
      </c>
      <c r="I7" s="19">
        <v>0.14204072532699166</v>
      </c>
      <c r="J7" s="19">
        <v>0.13875750967315972</v>
      </c>
      <c r="K7" s="19">
        <v>0.14036009594495108</v>
      </c>
      <c r="L7" s="19">
        <v>0.13957687138829622</v>
      </c>
      <c r="M7" s="19">
        <v>0.13543321575266171</v>
      </c>
      <c r="N7" s="19">
        <v>0.13806872949649149</v>
      </c>
      <c r="O7" s="6">
        <v>0.14099999999999999</v>
      </c>
      <c r="P7" s="6">
        <v>0.13900000000000001</v>
      </c>
      <c r="Q7" s="19">
        <v>0.1371626871157349</v>
      </c>
      <c r="R7" s="19">
        <v>0.13110636421663507</v>
      </c>
      <c r="S7" s="19">
        <v>0.13412501237616015</v>
      </c>
      <c r="T7" s="6">
        <v>0.153</v>
      </c>
      <c r="U7" s="19">
        <v>0.14017402969584092</v>
      </c>
      <c r="V7" s="6">
        <v>0.16300000000000001</v>
      </c>
      <c r="W7" s="6">
        <v>0.14599999999999999</v>
      </c>
    </row>
    <row r="8" spans="2:23" x14ac:dyDescent="0.25">
      <c r="B8" t="s">
        <v>43</v>
      </c>
      <c r="C8" s="13">
        <v>147.84378261499992</v>
      </c>
      <c r="D8" s="13">
        <v>116.23763639299976</v>
      </c>
      <c r="E8" s="13">
        <v>10.879999999999985</v>
      </c>
      <c r="F8" s="13">
        <v>30.380000000000038</v>
      </c>
      <c r="G8" s="13">
        <v>35.290000000000028</v>
      </c>
      <c r="H8" s="13">
        <v>53.809999999999945</v>
      </c>
      <c r="I8" s="13">
        <v>130.36000000000007</v>
      </c>
      <c r="J8" s="13">
        <v>47.407645599999995</v>
      </c>
      <c r="K8" s="13">
        <v>52.727965300000008</v>
      </c>
      <c r="L8" s="13">
        <v>100.13561090000007</v>
      </c>
      <c r="M8" s="13">
        <v>56.601974700000007</v>
      </c>
      <c r="N8" s="13">
        <v>156.73758560000016</v>
      </c>
      <c r="O8" s="4">
        <v>97</v>
      </c>
      <c r="P8" s="4">
        <v>253</v>
      </c>
      <c r="Q8" s="13">
        <v>71.430823099999998</v>
      </c>
      <c r="R8" s="13">
        <v>61.083696000000074</v>
      </c>
      <c r="S8" s="13">
        <v>132.5145191000002</v>
      </c>
      <c r="T8" s="4">
        <v>70</v>
      </c>
      <c r="U8" s="13">
        <v>202.22893369999986</v>
      </c>
      <c r="V8" s="4">
        <v>85</v>
      </c>
      <c r="W8" s="4">
        <v>287</v>
      </c>
    </row>
    <row r="9" spans="2:23" s="6" customFormat="1" x14ac:dyDescent="0.25">
      <c r="B9" s="6" t="s">
        <v>44</v>
      </c>
      <c r="C9" s="19">
        <f>C8/C5</f>
        <v>9.2555642713350081E-2</v>
      </c>
      <c r="D9" s="19">
        <f t="shared" ref="D9:I9" si="0">D8/D5</f>
        <v>8.3533375492684012E-2</v>
      </c>
      <c r="E9" s="19">
        <v>4.7736047736047671E-2</v>
      </c>
      <c r="F9" s="19">
        <v>9.7259572288385318E-2</v>
      </c>
      <c r="G9" s="19">
        <v>9.6737938596491296E-2</v>
      </c>
      <c r="H9" s="19">
        <v>0.12215109416144544</v>
      </c>
      <c r="I9" s="19">
        <f t="shared" si="0"/>
        <v>9.6878715814506605E-2</v>
      </c>
      <c r="J9" s="19">
        <v>0.11773745316464068</v>
      </c>
      <c r="K9" s="19">
        <v>0.12517508368321173</v>
      </c>
      <c r="L9" s="19">
        <v>0.1215401250117141</v>
      </c>
      <c r="M9" s="19">
        <v>0.12005653136714665</v>
      </c>
      <c r="N9" s="19">
        <v>0.12100015018693727</v>
      </c>
      <c r="O9" s="6">
        <v>0.188</v>
      </c>
      <c r="P9" s="6">
        <v>0.14000000000000001</v>
      </c>
      <c r="Q9" s="19">
        <v>0.13854927746617257</v>
      </c>
      <c r="R9" s="19">
        <v>0.11773759073608808</v>
      </c>
      <c r="S9" s="19">
        <v>0.12811074304170872</v>
      </c>
      <c r="T9" s="6">
        <v>0.14099999999999999</v>
      </c>
      <c r="U9" s="19">
        <v>0.13213497901488397</v>
      </c>
      <c r="V9" s="6">
        <v>0.16600000000000001</v>
      </c>
      <c r="W9" s="6">
        <v>0.14099999999999999</v>
      </c>
    </row>
    <row r="10" spans="2:23" x14ac:dyDescent="0.25">
      <c r="B10" t="s">
        <v>26</v>
      </c>
      <c r="C10" s="13">
        <v>98.064781008529451</v>
      </c>
      <c r="D10" s="13">
        <v>77.100424219476736</v>
      </c>
      <c r="E10" s="13">
        <v>8.0199999999999854</v>
      </c>
      <c r="F10" s="13">
        <v>22.530000000000037</v>
      </c>
      <c r="G10" s="13">
        <v>26.510000000000026</v>
      </c>
      <c r="H10" s="13">
        <v>47.899999999999949</v>
      </c>
      <c r="I10" s="13">
        <v>104.96000000000006</v>
      </c>
      <c r="J10" s="4">
        <v>35</v>
      </c>
      <c r="K10" s="4">
        <v>42</v>
      </c>
      <c r="L10" s="4">
        <v>77</v>
      </c>
      <c r="M10" s="13">
        <v>42.002867600000002</v>
      </c>
      <c r="N10" s="13">
        <v>118.56523550000016</v>
      </c>
      <c r="O10" s="4">
        <v>93</v>
      </c>
      <c r="P10" s="4">
        <v>211</v>
      </c>
      <c r="Q10" s="4">
        <v>54</v>
      </c>
      <c r="R10" s="13">
        <v>45.095477200000076</v>
      </c>
      <c r="S10" s="13">
        <v>98.751818500000198</v>
      </c>
      <c r="T10" s="4">
        <v>52</v>
      </c>
      <c r="U10" s="13">
        <v>150.62957579999986</v>
      </c>
      <c r="V10" s="4">
        <v>63</v>
      </c>
      <c r="W10" s="4">
        <v>214</v>
      </c>
    </row>
    <row r="11" spans="2:23" s="6" customFormat="1" x14ac:dyDescent="0.25">
      <c r="B11" s="6" t="s">
        <v>45</v>
      </c>
      <c r="C11" s="19">
        <v>6.1392157811765116E-2</v>
      </c>
      <c r="D11" s="19">
        <v>5.5407687964297306E-2</v>
      </c>
      <c r="E11" s="19">
        <v>3.5187785187785127E-2</v>
      </c>
      <c r="F11" s="19">
        <v>7.2128313484441139E-2</v>
      </c>
      <c r="G11" s="19">
        <v>7.2669956140350947E-2</v>
      </c>
      <c r="H11" s="19">
        <v>0.10873513120857158</v>
      </c>
      <c r="I11" s="19">
        <v>7.8002378121284244E-2</v>
      </c>
      <c r="J11" s="19">
        <v>8.5785831243799099E-2</v>
      </c>
      <c r="K11" s="19">
        <v>9.9755125677818149E-2</v>
      </c>
      <c r="L11" s="19">
        <v>9.2927977191367472E-2</v>
      </c>
      <c r="M11" s="19">
        <v>8.9090859784605847E-2</v>
      </c>
      <c r="N11" s="19">
        <v>9.1531404209977768E-2</v>
      </c>
      <c r="O11" s="6">
        <v>0.18</v>
      </c>
      <c r="P11" s="6">
        <v>0.11700000000000001</v>
      </c>
      <c r="Q11" s="19">
        <v>0.10407338171346585</v>
      </c>
      <c r="R11" s="19">
        <v>8.692062180753099E-2</v>
      </c>
      <c r="S11" s="19">
        <v>9.547005815421597E-2</v>
      </c>
      <c r="T11" s="6">
        <v>0.105</v>
      </c>
      <c r="U11" s="19">
        <v>9.8420317375949598E-2</v>
      </c>
      <c r="V11" s="6">
        <v>0.123</v>
      </c>
      <c r="W11" s="6">
        <v>0.105</v>
      </c>
    </row>
    <row r="12" spans="2:23" x14ac:dyDescent="0.25">
      <c r="J12" s="6"/>
      <c r="K12" s="6"/>
      <c r="L12" s="6"/>
      <c r="M12" s="6"/>
      <c r="N12" s="6"/>
    </row>
    <row r="14" spans="2:23" ht="30" x14ac:dyDescent="0.25">
      <c r="B14" s="9" t="s">
        <v>40</v>
      </c>
      <c r="J14" s="11"/>
      <c r="K14" s="11"/>
      <c r="L14" s="11"/>
      <c r="M14" s="11"/>
      <c r="N14" s="11"/>
    </row>
    <row r="15" spans="2:23" s="5" customFormat="1" x14ac:dyDescent="0.25">
      <c r="B15" s="12" t="s">
        <v>41</v>
      </c>
      <c r="C15"/>
      <c r="D15"/>
      <c r="E15"/>
      <c r="F15"/>
      <c r="G15"/>
      <c r="H15"/>
      <c r="I15" s="20">
        <f t="shared" ref="I15:W15" si="1">I16+I17</f>
        <v>716.65589378899949</v>
      </c>
      <c r="J15" s="20">
        <f t="shared" si="1"/>
        <v>193.24041903000006</v>
      </c>
      <c r="K15" s="20">
        <f t="shared" si="1"/>
        <v>231.89158489900035</v>
      </c>
      <c r="L15" s="20">
        <f t="shared" si="1"/>
        <v>425.13200392900035</v>
      </c>
      <c r="M15" s="20">
        <f t="shared" si="1"/>
        <v>251.8020906889995</v>
      </c>
      <c r="N15" s="20">
        <f t="shared" si="1"/>
        <v>676</v>
      </c>
      <c r="O15" s="5">
        <f t="shared" si="1"/>
        <v>272</v>
      </c>
      <c r="P15" s="5">
        <f t="shared" si="1"/>
        <v>948</v>
      </c>
      <c r="Q15" s="20">
        <f t="shared" si="1"/>
        <v>283.20047541200017</v>
      </c>
      <c r="R15" s="20">
        <f t="shared" si="1"/>
        <v>303.31061575599961</v>
      </c>
      <c r="S15" s="20">
        <f t="shared" si="1"/>
        <v>586.51109116799978</v>
      </c>
      <c r="T15" s="5">
        <f t="shared" si="1"/>
        <v>286</v>
      </c>
      <c r="U15" s="20">
        <f t="shared" si="1"/>
        <v>872</v>
      </c>
      <c r="V15" s="5">
        <f t="shared" si="1"/>
        <v>310</v>
      </c>
      <c r="W15" s="5">
        <f t="shared" si="1"/>
        <v>1182</v>
      </c>
    </row>
    <row r="16" spans="2:23" s="23" customFormat="1" x14ac:dyDescent="0.25">
      <c r="B16" s="22" t="s">
        <v>58</v>
      </c>
      <c r="C16"/>
      <c r="D16"/>
      <c r="E16"/>
      <c r="F16"/>
      <c r="G16"/>
      <c r="H16"/>
      <c r="I16" s="25">
        <v>429.15570667899965</v>
      </c>
      <c r="J16" s="25">
        <v>104.61839908799989</v>
      </c>
      <c r="K16" s="25">
        <v>128.03475072200013</v>
      </c>
      <c r="L16" s="25">
        <f t="shared" ref="L16" si="2">J16+K16</f>
        <v>232.65314981</v>
      </c>
      <c r="M16" s="25">
        <v>152.16909389399953</v>
      </c>
      <c r="N16" s="25">
        <f>P16-O16</f>
        <v>383</v>
      </c>
      <c r="O16" s="23">
        <v>157</v>
      </c>
      <c r="P16" s="23">
        <v>540</v>
      </c>
      <c r="Q16" s="25">
        <v>129.49508727500012</v>
      </c>
      <c r="R16" s="25">
        <v>161.04043397999979</v>
      </c>
      <c r="S16" s="25">
        <f>Q16+R16</f>
        <v>290.53552125499994</v>
      </c>
      <c r="T16" s="23">
        <v>163</v>
      </c>
      <c r="U16" s="25">
        <f>W16-V16</f>
        <v>453</v>
      </c>
      <c r="V16" s="23">
        <v>166</v>
      </c>
      <c r="W16" s="23">
        <v>619</v>
      </c>
    </row>
    <row r="17" spans="2:23" s="23" customFormat="1" x14ac:dyDescent="0.25">
      <c r="B17" s="22" t="s">
        <v>59</v>
      </c>
      <c r="C17"/>
      <c r="D17"/>
      <c r="E17"/>
      <c r="F17"/>
      <c r="G17"/>
      <c r="H17"/>
      <c r="I17" s="25">
        <v>287.50018710999984</v>
      </c>
      <c r="J17" s="25">
        <v>88.622019942000151</v>
      </c>
      <c r="K17" s="25">
        <v>103.85683417700022</v>
      </c>
      <c r="L17" s="25">
        <f>J17+K17</f>
        <v>192.47885411900037</v>
      </c>
      <c r="M17" s="25">
        <v>99.632996794999968</v>
      </c>
      <c r="N17" s="25">
        <f>P17-O17</f>
        <v>293</v>
      </c>
      <c r="O17" s="23">
        <v>115</v>
      </c>
      <c r="P17" s="23">
        <v>408</v>
      </c>
      <c r="Q17" s="25">
        <v>153.70538813700006</v>
      </c>
      <c r="R17" s="25">
        <v>142.27018177599982</v>
      </c>
      <c r="S17" s="25">
        <f>Q17+R17</f>
        <v>295.97556991299984</v>
      </c>
      <c r="T17" s="23">
        <v>123</v>
      </c>
      <c r="U17" s="25">
        <f>W17-V17</f>
        <v>419</v>
      </c>
      <c r="V17" s="23">
        <v>144</v>
      </c>
      <c r="W17" s="23">
        <v>563</v>
      </c>
    </row>
    <row r="18" spans="2:23" s="1" customFormat="1" x14ac:dyDescent="0.25">
      <c r="B18" s="12" t="s">
        <v>42</v>
      </c>
      <c r="C18"/>
      <c r="D18"/>
      <c r="E18"/>
      <c r="F18"/>
      <c r="G18"/>
      <c r="H18"/>
      <c r="I18" s="20">
        <f t="shared" ref="I18" si="3">I19+I20</f>
        <v>234.14356053899982</v>
      </c>
      <c r="J18" s="20">
        <f t="shared" ref="J18" si="4">J19+J20</f>
        <v>52.638410220999873</v>
      </c>
      <c r="K18" s="20">
        <f t="shared" ref="K18" si="5">K19+K20</f>
        <v>55.925042535999978</v>
      </c>
      <c r="L18" s="20">
        <f t="shared" ref="L18" si="6">L19+L20</f>
        <v>108.56345275699985</v>
      </c>
      <c r="M18" s="20">
        <f t="shared" ref="M18" si="7">M19+M20</f>
        <v>63.229520395000037</v>
      </c>
      <c r="N18" s="20">
        <f t="shared" ref="N18" si="8">N19+N20</f>
        <v>171</v>
      </c>
      <c r="O18" s="5">
        <f t="shared" ref="O18" si="9">O19+O20</f>
        <v>67</v>
      </c>
      <c r="P18" s="5">
        <f t="shared" ref="P18" si="10">P19+P20</f>
        <v>238</v>
      </c>
      <c r="Q18" s="20">
        <f t="shared" ref="Q18" si="11">Q19+Q20</f>
        <v>62.525084896999921</v>
      </c>
      <c r="R18" s="20">
        <f t="shared" ref="R18" si="12">R19+R20</f>
        <v>69.529008540000149</v>
      </c>
      <c r="S18" s="20">
        <f t="shared" ref="S18" si="13">S19+S20</f>
        <v>132.05409343700006</v>
      </c>
      <c r="T18" s="5">
        <f t="shared" ref="T18" si="14">T19+T20</f>
        <v>65</v>
      </c>
      <c r="U18" s="20">
        <f t="shared" ref="U18" si="15">U19+U20</f>
        <v>198</v>
      </c>
      <c r="V18" s="5">
        <f t="shared" ref="V18" si="16">V19+V20</f>
        <v>71</v>
      </c>
      <c r="W18" s="5">
        <f t="shared" ref="W18" si="17">W19+W20</f>
        <v>269</v>
      </c>
    </row>
    <row r="19" spans="2:23" s="24" customFormat="1" x14ac:dyDescent="0.25">
      <c r="B19" s="22" t="s">
        <v>58</v>
      </c>
      <c r="C19"/>
      <c r="D19"/>
      <c r="E19"/>
      <c r="F19"/>
      <c r="G19"/>
      <c r="H19"/>
      <c r="I19" s="25">
        <v>198.62796780399989</v>
      </c>
      <c r="J19" s="25">
        <v>42.075537822999905</v>
      </c>
      <c r="K19" s="25">
        <v>41.502807294000007</v>
      </c>
      <c r="L19" s="25">
        <f t="shared" ref="L19:L23" si="18">J19+K19</f>
        <v>83.578345116999913</v>
      </c>
      <c r="M19" s="25">
        <v>46.196359805999982</v>
      </c>
      <c r="N19" s="25">
        <f t="shared" ref="N19:N20" si="19">P19-O19</f>
        <v>129</v>
      </c>
      <c r="O19" s="24">
        <v>55</v>
      </c>
      <c r="P19" s="24">
        <v>184</v>
      </c>
      <c r="Q19" s="25">
        <v>49.901863558999956</v>
      </c>
      <c r="R19" s="25">
        <v>53.735314468000134</v>
      </c>
      <c r="S19" s="25">
        <f>Q19+R19</f>
        <v>103.63717802700009</v>
      </c>
      <c r="T19" s="24">
        <v>55</v>
      </c>
      <c r="U19" s="25">
        <f t="shared" ref="U19:U23" si="20">W19-V19</f>
        <v>160</v>
      </c>
      <c r="V19" s="24">
        <v>51</v>
      </c>
      <c r="W19" s="24">
        <v>211</v>
      </c>
    </row>
    <row r="20" spans="2:23" s="24" customFormat="1" x14ac:dyDescent="0.25">
      <c r="B20" s="22" t="s">
        <v>59</v>
      </c>
      <c r="C20"/>
      <c r="D20"/>
      <c r="E20"/>
      <c r="F20"/>
      <c r="G20"/>
      <c r="H20"/>
      <c r="I20" s="25">
        <v>35.515592734999927</v>
      </c>
      <c r="J20" s="25">
        <v>10.562872397999968</v>
      </c>
      <c r="K20" s="25">
        <v>14.422235241999967</v>
      </c>
      <c r="L20" s="25">
        <f t="shared" si="18"/>
        <v>24.985107639999935</v>
      </c>
      <c r="M20" s="25">
        <v>17.033160589000058</v>
      </c>
      <c r="N20" s="25">
        <f t="shared" si="19"/>
        <v>42</v>
      </c>
      <c r="O20" s="23">
        <v>12</v>
      </c>
      <c r="P20" s="23">
        <v>54</v>
      </c>
      <c r="Q20" s="25">
        <v>12.623221337999965</v>
      </c>
      <c r="R20" s="25">
        <v>15.79369407200001</v>
      </c>
      <c r="S20" s="25">
        <f>Q20+R20</f>
        <v>28.416915409999973</v>
      </c>
      <c r="T20" s="23">
        <v>10</v>
      </c>
      <c r="U20" s="25">
        <f t="shared" si="20"/>
        <v>38</v>
      </c>
      <c r="V20" s="23">
        <v>20</v>
      </c>
      <c r="W20" s="23">
        <v>58</v>
      </c>
    </row>
    <row r="21" spans="2:23" s="1" customFormat="1" x14ac:dyDescent="0.25">
      <c r="B21" s="12" t="s">
        <v>2</v>
      </c>
      <c r="C21"/>
      <c r="D21"/>
      <c r="E21"/>
      <c r="F21"/>
      <c r="G21"/>
      <c r="H21"/>
      <c r="I21" s="20">
        <f t="shared" ref="I21" si="21">I22+I23</f>
        <v>325.29310950900003</v>
      </c>
      <c r="J21" s="20">
        <f t="shared" ref="J21" si="22">J22+J23</f>
        <v>119.572394856</v>
      </c>
      <c r="K21" s="20">
        <f t="shared" ref="K21" si="23">K22+K23</f>
        <v>97.246967503999954</v>
      </c>
      <c r="L21" s="20">
        <f t="shared" ref="L21" si="24">L22+L23</f>
        <v>216.81936235999996</v>
      </c>
      <c r="M21" s="20">
        <f t="shared" ref="M21" si="25">M22+M23</f>
        <v>133.3291206859999</v>
      </c>
      <c r="N21" s="20">
        <f t="shared" ref="N21" si="26">N22+N23</f>
        <v>350</v>
      </c>
      <c r="O21" s="5">
        <f t="shared" ref="O21" si="27">O22+O23</f>
        <v>146</v>
      </c>
      <c r="P21" s="5">
        <f t="shared" ref="P21" si="28">P22+P23</f>
        <v>496</v>
      </c>
      <c r="Q21" s="20">
        <f t="shared" ref="Q21" si="29">Q22+Q23</f>
        <v>147.70776569899999</v>
      </c>
      <c r="R21" s="20">
        <f t="shared" ref="R21" si="30">R22+R23</f>
        <v>122.13054695900003</v>
      </c>
      <c r="S21" s="20">
        <f t="shared" ref="S21" si="31">S22+S23</f>
        <v>269.83831265800006</v>
      </c>
      <c r="T21" s="5">
        <f t="shared" ref="T21" si="32">T22+T23</f>
        <v>118</v>
      </c>
      <c r="U21" s="20">
        <f t="shared" ref="U21" si="33">U22+U23</f>
        <v>388</v>
      </c>
      <c r="V21" s="5">
        <f t="shared" ref="V21" si="34">V22+V23</f>
        <v>105</v>
      </c>
      <c r="W21" s="5">
        <f t="shared" ref="W21" si="35">W22+W23</f>
        <v>493</v>
      </c>
    </row>
    <row r="22" spans="2:23" s="24" customFormat="1" x14ac:dyDescent="0.25">
      <c r="B22" s="22" t="s">
        <v>58</v>
      </c>
      <c r="C22"/>
      <c r="D22"/>
      <c r="E22"/>
      <c r="F22"/>
      <c r="G22"/>
      <c r="H22"/>
      <c r="I22" s="25">
        <v>313.49043872600004</v>
      </c>
      <c r="J22" s="25">
        <v>117.961146806</v>
      </c>
      <c r="K22" s="25">
        <v>88.018445253999957</v>
      </c>
      <c r="L22" s="25">
        <f t="shared" si="18"/>
        <v>205.97959205999996</v>
      </c>
      <c r="M22" s="25">
        <v>116.96587615399989</v>
      </c>
      <c r="N22" s="25">
        <f t="shared" ref="N22:N23" si="36">P22-O22</f>
        <v>323</v>
      </c>
      <c r="O22" s="24">
        <v>138</v>
      </c>
      <c r="P22" s="24">
        <v>461</v>
      </c>
      <c r="Q22" s="25">
        <v>140.379076062</v>
      </c>
      <c r="R22" s="25">
        <v>118.61682388600003</v>
      </c>
      <c r="S22" s="25">
        <f>Q22+R22</f>
        <v>258.99589994800004</v>
      </c>
      <c r="T22" s="24">
        <v>111</v>
      </c>
      <c r="U22" s="25">
        <f t="shared" si="20"/>
        <v>371</v>
      </c>
      <c r="V22" s="24">
        <v>102</v>
      </c>
      <c r="W22" s="24">
        <v>473</v>
      </c>
    </row>
    <row r="23" spans="2:23" s="24" customFormat="1" x14ac:dyDescent="0.25">
      <c r="B23" s="22" t="s">
        <v>59</v>
      </c>
      <c r="C23"/>
      <c r="D23"/>
      <c r="E23"/>
      <c r="F23"/>
      <c r="G23"/>
      <c r="H23"/>
      <c r="I23" s="25">
        <v>11.802670783000003</v>
      </c>
      <c r="J23" s="25">
        <v>1.6112480500000002</v>
      </c>
      <c r="K23" s="25">
        <v>9.2285222500000028</v>
      </c>
      <c r="L23" s="25">
        <f t="shared" si="18"/>
        <v>10.839770300000003</v>
      </c>
      <c r="M23" s="25">
        <v>16.363244532</v>
      </c>
      <c r="N23" s="25">
        <f t="shared" si="36"/>
        <v>27</v>
      </c>
      <c r="O23" s="24">
        <v>8</v>
      </c>
      <c r="P23" s="24">
        <v>35</v>
      </c>
      <c r="Q23" s="25">
        <v>7.3286896369999992</v>
      </c>
      <c r="R23" s="25">
        <v>3.513723073</v>
      </c>
      <c r="S23" s="25">
        <f>Q23+R23</f>
        <v>10.84241271</v>
      </c>
      <c r="T23" s="24">
        <v>7</v>
      </c>
      <c r="U23" s="25">
        <f t="shared" si="20"/>
        <v>17</v>
      </c>
      <c r="V23" s="24">
        <v>3</v>
      </c>
      <c r="W23" s="24">
        <v>20</v>
      </c>
    </row>
    <row r="25" spans="2:23" x14ac:dyDescent="0.2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2:23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</sheetData>
  <pageMargins left="0.7" right="0.7" top="0.75" bottom="0.75" header="0.3" footer="0.3"/>
  <pageSetup paperSize="9" orientation="portrait" verticalDpi="0" r:id="rId1"/>
  <ignoredErrors>
    <ignoredError sqref="S18:S21 L18:L21 N18 N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53B9-01C9-44E6-AE17-9DB1225CC6C2}">
  <sheetPr>
    <tabColor rgb="FF00B050"/>
  </sheetPr>
  <dimension ref="B1:Q19"/>
  <sheetViews>
    <sheetView showGridLines="0" tabSelected="1" zoomScale="80" zoomScaleNormal="80" workbookViewId="0">
      <selection activeCell="B1" sqref="B1"/>
    </sheetView>
  </sheetViews>
  <sheetFormatPr defaultRowHeight="15" x14ac:dyDescent="0.25"/>
  <cols>
    <col min="1" max="1" width="9" style="30"/>
    <col min="2" max="2" width="15.5" style="30" bestFit="1" customWidth="1"/>
    <col min="3" max="6" width="8.875" style="29" bestFit="1" customWidth="1"/>
    <col min="7" max="7" width="6.5" style="29" bestFit="1" customWidth="1"/>
    <col min="8" max="11" width="8.875" style="29" bestFit="1" customWidth="1"/>
    <col min="12" max="12" width="6.5" style="29" bestFit="1" customWidth="1"/>
    <col min="13" max="16" width="8.875" style="29" bestFit="1" customWidth="1"/>
    <col min="17" max="17" width="6.5" style="29" bestFit="1" customWidth="1"/>
    <col min="18" max="16384" width="9" style="30"/>
  </cols>
  <sheetData>
    <row r="1" spans="2:17" x14ac:dyDescent="0.25">
      <c r="B1" s="28" t="s">
        <v>0</v>
      </c>
    </row>
    <row r="2" spans="2:17" s="33" customFormat="1" x14ac:dyDescent="0.25">
      <c r="B2" s="31" t="s">
        <v>16</v>
      </c>
      <c r="C2" s="32" t="s">
        <v>89</v>
      </c>
      <c r="D2" s="32" t="s">
        <v>88</v>
      </c>
      <c r="E2" s="32" t="s">
        <v>87</v>
      </c>
      <c r="F2" s="32" t="s">
        <v>86</v>
      </c>
      <c r="G2" s="82" t="s">
        <v>5</v>
      </c>
      <c r="H2" s="32" t="s">
        <v>6</v>
      </c>
      <c r="I2" s="32" t="s">
        <v>9</v>
      </c>
      <c r="J2" s="32" t="s">
        <v>10</v>
      </c>
      <c r="K2" s="32" t="s">
        <v>11</v>
      </c>
      <c r="L2" s="82" t="s">
        <v>12</v>
      </c>
      <c r="M2" s="32" t="s">
        <v>7</v>
      </c>
      <c r="N2" s="32" t="s">
        <v>8</v>
      </c>
      <c r="O2" s="32" t="s">
        <v>13</v>
      </c>
      <c r="P2" s="32" t="s">
        <v>14</v>
      </c>
      <c r="Q2" s="82" t="s">
        <v>15</v>
      </c>
    </row>
    <row r="3" spans="2:17" x14ac:dyDescent="0.25">
      <c r="B3" s="34" t="s">
        <v>41</v>
      </c>
      <c r="C3" s="35">
        <v>14.4</v>
      </c>
      <c r="D3" s="35">
        <v>21.959</v>
      </c>
      <c r="E3" s="35">
        <v>20.29</v>
      </c>
      <c r="F3" s="35">
        <v>22.2</v>
      </c>
      <c r="G3" s="83">
        <v>79</v>
      </c>
      <c r="H3" s="35">
        <v>20.399999999999999</v>
      </c>
      <c r="I3" s="35">
        <v>19.899999999999999</v>
      </c>
      <c r="J3" s="35">
        <v>23</v>
      </c>
      <c r="K3" s="35">
        <v>23.2</v>
      </c>
      <c r="L3" s="83">
        <v>85</v>
      </c>
      <c r="M3" s="35">
        <v>20.9</v>
      </c>
      <c r="N3" s="35">
        <v>24.1</v>
      </c>
      <c r="O3" s="35">
        <v>24</v>
      </c>
      <c r="P3" s="35">
        <v>24.7</v>
      </c>
      <c r="Q3" s="83">
        <v>93</v>
      </c>
    </row>
    <row r="4" spans="2:17" x14ac:dyDescent="0.25">
      <c r="B4" s="36" t="s">
        <v>42</v>
      </c>
      <c r="C4" s="37">
        <v>6.3</v>
      </c>
      <c r="D4" s="37">
        <v>11</v>
      </c>
      <c r="E4" s="37">
        <v>15</v>
      </c>
      <c r="F4" s="37">
        <v>13.8</v>
      </c>
      <c r="G4" s="91">
        <v>46</v>
      </c>
      <c r="H4" s="37">
        <v>9.5</v>
      </c>
      <c r="I4" s="37">
        <v>9.8000000000000007</v>
      </c>
      <c r="J4" s="37">
        <v>10</v>
      </c>
      <c r="K4" s="37">
        <v>10.5</v>
      </c>
      <c r="L4" s="91">
        <v>39</v>
      </c>
      <c r="M4" s="37">
        <v>9</v>
      </c>
      <c r="N4" s="37">
        <v>9.8000000000000007</v>
      </c>
      <c r="O4" s="37">
        <v>9</v>
      </c>
      <c r="P4" s="37">
        <v>8.6</v>
      </c>
      <c r="Q4" s="91">
        <v>37</v>
      </c>
    </row>
    <row r="5" spans="2:17" x14ac:dyDescent="0.25">
      <c r="B5" s="36" t="s">
        <v>2</v>
      </c>
      <c r="C5" s="37">
        <v>6.9</v>
      </c>
      <c r="D5" s="37">
        <v>10</v>
      </c>
      <c r="E5" s="37">
        <v>15</v>
      </c>
      <c r="F5" s="37">
        <v>17.3</v>
      </c>
      <c r="G5" s="91">
        <v>49</v>
      </c>
      <c r="H5" s="37">
        <v>15.099999999999998</v>
      </c>
      <c r="I5" s="37">
        <v>12.8</v>
      </c>
      <c r="J5" s="37">
        <v>17</v>
      </c>
      <c r="K5" s="37">
        <v>19.7</v>
      </c>
      <c r="L5" s="91">
        <v>65</v>
      </c>
      <c r="M5" s="37">
        <v>16.600000000000001</v>
      </c>
      <c r="N5" s="37">
        <v>16.2</v>
      </c>
      <c r="O5" s="37">
        <v>16</v>
      </c>
      <c r="P5" s="37">
        <v>13.6</v>
      </c>
      <c r="Q5" s="91">
        <v>62</v>
      </c>
    </row>
    <row r="6" spans="2:17" s="33" customFormat="1" x14ac:dyDescent="0.25">
      <c r="B6" s="38" t="s">
        <v>17</v>
      </c>
      <c r="C6" s="39">
        <f t="shared" ref="C6:Q6" si="0">SUM(C3:C5)</f>
        <v>27.6</v>
      </c>
      <c r="D6" s="39">
        <f t="shared" si="0"/>
        <v>42.959000000000003</v>
      </c>
      <c r="E6" s="39">
        <f t="shared" si="0"/>
        <v>50.29</v>
      </c>
      <c r="F6" s="39">
        <f t="shared" si="0"/>
        <v>53.3</v>
      </c>
      <c r="G6" s="92">
        <f t="shared" si="0"/>
        <v>174</v>
      </c>
      <c r="H6" s="39">
        <f t="shared" si="0"/>
        <v>45</v>
      </c>
      <c r="I6" s="39">
        <f t="shared" si="0"/>
        <v>42.5</v>
      </c>
      <c r="J6" s="39">
        <f t="shared" si="0"/>
        <v>50</v>
      </c>
      <c r="K6" s="39">
        <f t="shared" si="0"/>
        <v>53.400000000000006</v>
      </c>
      <c r="L6" s="92">
        <f t="shared" si="0"/>
        <v>189</v>
      </c>
      <c r="M6" s="39">
        <f t="shared" si="0"/>
        <v>46.5</v>
      </c>
      <c r="N6" s="39">
        <f t="shared" si="0"/>
        <v>50.100000000000009</v>
      </c>
      <c r="O6" s="39">
        <f t="shared" si="0"/>
        <v>49</v>
      </c>
      <c r="P6" s="39">
        <f t="shared" si="0"/>
        <v>46.9</v>
      </c>
      <c r="Q6" s="92">
        <f t="shared" si="0"/>
        <v>192</v>
      </c>
    </row>
    <row r="8" spans="2:17" x14ac:dyDescent="0.25">
      <c r="B8" s="28" t="s">
        <v>1</v>
      </c>
    </row>
    <row r="9" spans="2:17" s="33" customFormat="1" x14ac:dyDescent="0.25">
      <c r="B9" s="31" t="s">
        <v>16</v>
      </c>
      <c r="C9" s="32" t="s">
        <v>89</v>
      </c>
      <c r="D9" s="32" t="s">
        <v>88</v>
      </c>
      <c r="E9" s="32" t="s">
        <v>87</v>
      </c>
      <c r="F9" s="32" t="s">
        <v>86</v>
      </c>
      <c r="G9" s="82" t="s">
        <v>5</v>
      </c>
      <c r="H9" s="32" t="s">
        <v>6</v>
      </c>
      <c r="I9" s="32" t="s">
        <v>9</v>
      </c>
      <c r="J9" s="32" t="s">
        <v>10</v>
      </c>
      <c r="K9" s="32" t="s">
        <v>11</v>
      </c>
      <c r="L9" s="82" t="s">
        <v>12</v>
      </c>
      <c r="M9" s="32" t="s">
        <v>7</v>
      </c>
      <c r="N9" s="32" t="s">
        <v>8</v>
      </c>
      <c r="O9" s="32" t="s">
        <v>13</v>
      </c>
      <c r="P9" s="32" t="s">
        <v>14</v>
      </c>
      <c r="Q9" s="82" t="s">
        <v>15</v>
      </c>
    </row>
    <row r="10" spans="2:17" s="33" customFormat="1" x14ac:dyDescent="0.25">
      <c r="B10" s="31" t="s">
        <v>41</v>
      </c>
      <c r="C10" s="40">
        <f t="shared" ref="C10:P10" si="1">C11+C12</f>
        <v>11.992818999999965</v>
      </c>
      <c r="D10" s="40">
        <f t="shared" si="1"/>
        <v>15.449858000000013</v>
      </c>
      <c r="E10" s="40">
        <f t="shared" si="1"/>
        <v>15.169366999999989</v>
      </c>
      <c r="F10" s="40">
        <f t="shared" si="1"/>
        <v>15.000031000000039</v>
      </c>
      <c r="G10" s="93">
        <f t="shared" si="1"/>
        <v>57.61207499999999</v>
      </c>
      <c r="H10" s="40">
        <f t="shared" si="1"/>
        <v>14.100524999999998</v>
      </c>
      <c r="I10" s="40">
        <f t="shared" si="1"/>
        <v>15.435430000000043</v>
      </c>
      <c r="J10" s="40">
        <f t="shared" si="1"/>
        <v>15.593652000000024</v>
      </c>
      <c r="K10" s="40">
        <f t="shared" si="1"/>
        <v>17.146055000000015</v>
      </c>
      <c r="L10" s="93">
        <f>K10+J10+I10+H10</f>
        <v>62.275662000000075</v>
      </c>
      <c r="M10" s="40">
        <f t="shared" si="1"/>
        <v>16.352142000000004</v>
      </c>
      <c r="N10" s="40">
        <f t="shared" si="1"/>
        <v>16.997257000000054</v>
      </c>
      <c r="O10" s="40">
        <f t="shared" si="1"/>
        <v>16.365312000000038</v>
      </c>
      <c r="P10" s="40">
        <f t="shared" si="1"/>
        <v>17.865941000000049</v>
      </c>
      <c r="Q10" s="93">
        <v>67.580652000000157</v>
      </c>
    </row>
    <row r="11" spans="2:17" s="43" customFormat="1" ht="12" x14ac:dyDescent="0.2">
      <c r="B11" s="41" t="s">
        <v>58</v>
      </c>
      <c r="C11" s="42">
        <v>4.711915999999972</v>
      </c>
      <c r="D11" s="42">
        <v>9.0553310000000202</v>
      </c>
      <c r="E11" s="42">
        <v>9.5151450000000022</v>
      </c>
      <c r="F11" s="42">
        <v>8.7328070000000348</v>
      </c>
      <c r="G11" s="94">
        <v>32.01519900000001</v>
      </c>
      <c r="H11" s="42">
        <v>6.8333690000000065</v>
      </c>
      <c r="I11" s="42">
        <v>7.952847000000026</v>
      </c>
      <c r="J11" s="42">
        <v>9.3673420000000203</v>
      </c>
      <c r="K11" s="42">
        <v>9.5953750000000149</v>
      </c>
      <c r="L11" s="94">
        <f t="shared" ref="L11:L19" si="2">K11+J11+I11+H11</f>
        <v>33.748933000000065</v>
      </c>
      <c r="M11" s="42">
        <v>7.3864840000000109</v>
      </c>
      <c r="N11" s="42">
        <v>9.391916000000057</v>
      </c>
      <c r="O11" s="42">
        <v>9.6137920000000356</v>
      </c>
      <c r="P11" s="42">
        <v>9.4790480000000485</v>
      </c>
      <c r="Q11" s="94">
        <v>35.871240000000157</v>
      </c>
    </row>
    <row r="12" spans="2:17" s="43" customFormat="1" ht="12" x14ac:dyDescent="0.2">
      <c r="B12" s="41" t="s">
        <v>59</v>
      </c>
      <c r="C12" s="42">
        <v>7.2809029999999932</v>
      </c>
      <c r="D12" s="42">
        <v>6.3945269999999921</v>
      </c>
      <c r="E12" s="42">
        <v>5.6542219999999865</v>
      </c>
      <c r="F12" s="42">
        <v>6.2672240000000032</v>
      </c>
      <c r="G12" s="94">
        <v>25.596875999999977</v>
      </c>
      <c r="H12" s="42">
        <v>7.2671559999999911</v>
      </c>
      <c r="I12" s="42">
        <v>7.482583000000016</v>
      </c>
      <c r="J12" s="42">
        <v>6.2263100000000033</v>
      </c>
      <c r="K12" s="42">
        <v>7.5506800000000007</v>
      </c>
      <c r="L12" s="94">
        <f t="shared" si="2"/>
        <v>28.52672900000001</v>
      </c>
      <c r="M12" s="42">
        <v>8.9656579999999941</v>
      </c>
      <c r="N12" s="42">
        <v>7.6053409999999984</v>
      </c>
      <c r="O12" s="42">
        <v>6.7515200000000011</v>
      </c>
      <c r="P12" s="42">
        <v>8.3868930000000006</v>
      </c>
      <c r="Q12" s="94">
        <v>31.709411999999993</v>
      </c>
    </row>
    <row r="13" spans="2:17" s="33" customFormat="1" x14ac:dyDescent="0.25">
      <c r="B13" s="44" t="s">
        <v>42</v>
      </c>
      <c r="C13" s="45">
        <f t="shared" ref="C13:P13" si="3">C14+C15</f>
        <v>4.2432000000000034</v>
      </c>
      <c r="D13" s="45">
        <f t="shared" si="3"/>
        <v>9.5205215999999915</v>
      </c>
      <c r="E13" s="45">
        <f t="shared" si="3"/>
        <v>11.56989519999998</v>
      </c>
      <c r="F13" s="45">
        <f t="shared" si="3"/>
        <v>11.542407199999943</v>
      </c>
      <c r="G13" s="95">
        <f t="shared" si="3"/>
        <v>36.876023999999909</v>
      </c>
      <c r="H13" s="45">
        <f t="shared" si="3"/>
        <v>7.0675510000000035</v>
      </c>
      <c r="I13" s="45">
        <f t="shared" si="3"/>
        <v>6.9527194999999979</v>
      </c>
      <c r="J13" s="45">
        <f t="shared" si="3"/>
        <v>7.3183159999999852</v>
      </c>
      <c r="K13" s="45">
        <f t="shared" si="3"/>
        <v>7.9374444999999945</v>
      </c>
      <c r="L13" s="95">
        <f t="shared" si="2"/>
        <v>29.276030999999982</v>
      </c>
      <c r="M13" s="45">
        <f t="shared" si="3"/>
        <v>6.5986929999999857</v>
      </c>
      <c r="N13" s="45">
        <f t="shared" si="3"/>
        <v>7.6121919999999887</v>
      </c>
      <c r="O13" s="45">
        <f t="shared" si="3"/>
        <v>7.6512573000000241</v>
      </c>
      <c r="P13" s="45">
        <f t="shared" si="3"/>
        <v>7.784408000000024</v>
      </c>
      <c r="Q13" s="95">
        <v>29.646550300000023</v>
      </c>
    </row>
    <row r="14" spans="2:17" s="43" customFormat="1" ht="12" x14ac:dyDescent="0.2">
      <c r="B14" s="41" t="s">
        <v>58</v>
      </c>
      <c r="C14" s="42">
        <v>3.5518690000000022</v>
      </c>
      <c r="D14" s="42">
        <v>8.4592295999999827</v>
      </c>
      <c r="E14" s="42">
        <v>10.52149619999998</v>
      </c>
      <c r="F14" s="42">
        <v>10.060291999999937</v>
      </c>
      <c r="G14" s="94">
        <v>32.592886799999896</v>
      </c>
      <c r="H14" s="42">
        <v>5.9649319999999975</v>
      </c>
      <c r="I14" s="42">
        <v>5.6332634999999991</v>
      </c>
      <c r="J14" s="42">
        <v>5.9541339999999918</v>
      </c>
      <c r="K14" s="42">
        <v>6.9599184999999908</v>
      </c>
      <c r="L14" s="94">
        <f t="shared" si="2"/>
        <v>24.512247999999978</v>
      </c>
      <c r="M14" s="42">
        <v>5.7212379999999863</v>
      </c>
      <c r="N14" s="42">
        <v>6.5012519999999938</v>
      </c>
      <c r="O14" s="42">
        <v>6.9809203000000242</v>
      </c>
      <c r="P14" s="42">
        <v>6.2324520000000261</v>
      </c>
      <c r="Q14" s="94">
        <v>25.435862300000029</v>
      </c>
    </row>
    <row r="15" spans="2:17" s="43" customFormat="1" ht="12" x14ac:dyDescent="0.2">
      <c r="B15" s="41" t="s">
        <v>59</v>
      </c>
      <c r="C15" s="42">
        <v>0.69133100000000103</v>
      </c>
      <c r="D15" s="42">
        <v>1.0612920000000097</v>
      </c>
      <c r="E15" s="42">
        <v>1.0483989999999994</v>
      </c>
      <c r="F15" s="42">
        <v>1.4821152000000057</v>
      </c>
      <c r="G15" s="94">
        <v>4.2831372000000156</v>
      </c>
      <c r="H15" s="42">
        <v>1.1026190000000056</v>
      </c>
      <c r="I15" s="42">
        <v>1.3194559999999986</v>
      </c>
      <c r="J15" s="42">
        <v>1.3641819999999936</v>
      </c>
      <c r="K15" s="42">
        <v>0.97752600000000345</v>
      </c>
      <c r="L15" s="94">
        <f t="shared" si="2"/>
        <v>4.7637830000000019</v>
      </c>
      <c r="M15" s="42">
        <v>0.87745499999999965</v>
      </c>
      <c r="N15" s="42">
        <v>1.1109399999999949</v>
      </c>
      <c r="O15" s="42">
        <v>0.6703370000000004</v>
      </c>
      <c r="P15" s="42">
        <v>1.5519559999999979</v>
      </c>
      <c r="Q15" s="94">
        <v>4.2106879999999931</v>
      </c>
    </row>
    <row r="16" spans="2:17" s="33" customFormat="1" x14ac:dyDescent="0.25">
      <c r="B16" s="44" t="s">
        <v>2</v>
      </c>
      <c r="C16" s="45">
        <f t="shared" ref="C16:P16" si="4">C17+C18</f>
        <v>6.9734509999999981</v>
      </c>
      <c r="D16" s="45">
        <f t="shared" si="4"/>
        <v>9.906091</v>
      </c>
      <c r="E16" s="45">
        <f t="shared" si="4"/>
        <v>14.636660000000006</v>
      </c>
      <c r="F16" s="45">
        <f t="shared" si="4"/>
        <v>17.191291000000014</v>
      </c>
      <c r="G16" s="95">
        <f t="shared" si="4"/>
        <v>48.707493000000014</v>
      </c>
      <c r="H16" s="45">
        <f t="shared" si="4"/>
        <v>15.046446</v>
      </c>
      <c r="I16" s="45">
        <f t="shared" si="4"/>
        <v>13.152814999999999</v>
      </c>
      <c r="J16" s="45">
        <f t="shared" si="4"/>
        <v>17.510233000000007</v>
      </c>
      <c r="K16" s="45">
        <f t="shared" si="4"/>
        <v>19.143654000000012</v>
      </c>
      <c r="L16" s="95">
        <f t="shared" si="2"/>
        <v>64.853148000000019</v>
      </c>
      <c r="M16" s="45">
        <f t="shared" si="4"/>
        <v>16.490878000000006</v>
      </c>
      <c r="N16" s="45">
        <f t="shared" si="4"/>
        <v>16.205634999999997</v>
      </c>
      <c r="O16" s="45">
        <f t="shared" si="4"/>
        <v>15.819482000000015</v>
      </c>
      <c r="P16" s="45">
        <f t="shared" si="4"/>
        <v>13.593625999999999</v>
      </c>
      <c r="Q16" s="95">
        <v>62.109621000000018</v>
      </c>
    </row>
    <row r="17" spans="2:17" s="43" customFormat="1" ht="12" x14ac:dyDescent="0.2">
      <c r="B17" s="41" t="s">
        <v>58</v>
      </c>
      <c r="C17" s="42">
        <v>6.784806999999998</v>
      </c>
      <c r="D17" s="42">
        <v>8.8001439999999995</v>
      </c>
      <c r="E17" s="42">
        <v>14.277094000000005</v>
      </c>
      <c r="F17" s="42">
        <v>16.795556000000015</v>
      </c>
      <c r="G17" s="94">
        <v>46.657601000000014</v>
      </c>
      <c r="H17" s="42">
        <v>14.835918999999999</v>
      </c>
      <c r="I17" s="42">
        <v>11.941078999999998</v>
      </c>
      <c r="J17" s="42">
        <v>15.428929000000007</v>
      </c>
      <c r="K17" s="42">
        <v>18.197122000000011</v>
      </c>
      <c r="L17" s="94">
        <f t="shared" si="2"/>
        <v>60.403049000000017</v>
      </c>
      <c r="M17" s="42">
        <v>15.849739000000005</v>
      </c>
      <c r="N17" s="42">
        <v>15.791743999999996</v>
      </c>
      <c r="O17" s="42">
        <v>15.156193000000014</v>
      </c>
      <c r="P17" s="42">
        <v>13.253421999999999</v>
      </c>
      <c r="Q17" s="94">
        <v>60.051098000000017</v>
      </c>
    </row>
    <row r="18" spans="2:17" s="43" customFormat="1" ht="12" x14ac:dyDescent="0.2">
      <c r="B18" s="41" t="s">
        <v>59</v>
      </c>
      <c r="C18" s="42">
        <v>0.18864400000000001</v>
      </c>
      <c r="D18" s="42">
        <v>1.105947</v>
      </c>
      <c r="E18" s="42">
        <v>0.35956600000000005</v>
      </c>
      <c r="F18" s="42">
        <v>0.39573500000000011</v>
      </c>
      <c r="G18" s="94">
        <v>2.0498920000000003</v>
      </c>
      <c r="H18" s="42">
        <v>0.21052699999999999</v>
      </c>
      <c r="I18" s="42">
        <v>1.2117359999999999</v>
      </c>
      <c r="J18" s="42">
        <v>2.0813040000000007</v>
      </c>
      <c r="K18" s="42">
        <v>0.9465320000000006</v>
      </c>
      <c r="L18" s="94">
        <f t="shared" si="2"/>
        <v>4.4500990000000016</v>
      </c>
      <c r="M18" s="42">
        <v>0.6411389999999999</v>
      </c>
      <c r="N18" s="42">
        <v>0.41389100000000006</v>
      </c>
      <c r="O18" s="42">
        <v>0.6632889999999998</v>
      </c>
      <c r="P18" s="42">
        <v>0.34020399999999995</v>
      </c>
      <c r="Q18" s="94">
        <v>2.0585229999999997</v>
      </c>
    </row>
    <row r="19" spans="2:17" s="33" customFormat="1" x14ac:dyDescent="0.25">
      <c r="B19" s="38" t="s">
        <v>17</v>
      </c>
      <c r="C19" s="39">
        <f t="shared" ref="C19:G19" si="5">SUM(C10:C18)/2</f>
        <v>23.209469999999964</v>
      </c>
      <c r="D19" s="39">
        <f t="shared" si="5"/>
        <v>34.876470600000012</v>
      </c>
      <c r="E19" s="39">
        <f t="shared" si="5"/>
        <v>41.375922199999977</v>
      </c>
      <c r="F19" s="39">
        <f t="shared" si="5"/>
        <v>43.733729199999992</v>
      </c>
      <c r="G19" s="92">
        <f t="shared" si="5"/>
        <v>143.19559199999992</v>
      </c>
      <c r="H19" s="39">
        <f>SUM(H10:H18)/2</f>
        <v>36.214522000000002</v>
      </c>
      <c r="I19" s="39">
        <f t="shared" ref="I19:P19" si="6">SUM(I10:I18)/2</f>
        <v>35.540964500000037</v>
      </c>
      <c r="J19" s="39">
        <f t="shared" si="6"/>
        <v>40.422201000000015</v>
      </c>
      <c r="K19" s="39">
        <f t="shared" si="6"/>
        <v>44.227153500000021</v>
      </c>
      <c r="L19" s="92">
        <f t="shared" si="2"/>
        <v>156.40484100000009</v>
      </c>
      <c r="M19" s="39">
        <f t="shared" si="6"/>
        <v>39.441712999999986</v>
      </c>
      <c r="N19" s="39">
        <f t="shared" si="6"/>
        <v>40.815084000000041</v>
      </c>
      <c r="O19" s="39">
        <f t="shared" si="6"/>
        <v>39.836051300000079</v>
      </c>
      <c r="P19" s="39">
        <f t="shared" si="6"/>
        <v>39.24397500000007</v>
      </c>
      <c r="Q19" s="92">
        <v>159.33682330000019</v>
      </c>
    </row>
  </sheetData>
  <pageMargins left="0.7" right="0.7" top="0.75" bottom="0.75" header="0.3" footer="0.3"/>
  <pageSetup paperSize="9" orientation="portrait" verticalDpi="0" r:id="rId1"/>
  <ignoredErrors>
    <ignoredError sqref="L10:L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52380-CE9D-4688-A1D5-329B2989CB66}">
  <sheetPr>
    <tabColor rgb="FF00B050"/>
  </sheetPr>
  <dimension ref="B1:H25"/>
  <sheetViews>
    <sheetView showGridLines="0" zoomScale="80" zoomScaleNormal="80" workbookViewId="0">
      <selection activeCell="B1" sqref="B1"/>
    </sheetView>
  </sheetViews>
  <sheetFormatPr defaultRowHeight="15" x14ac:dyDescent="0.25"/>
  <cols>
    <col min="1" max="1" width="9" style="30"/>
    <col min="2" max="2" width="31.5" style="30" customWidth="1"/>
    <col min="3" max="8" width="14.625" style="30" customWidth="1"/>
    <col min="9" max="16384" width="9" style="30"/>
  </cols>
  <sheetData>
    <row r="1" spans="2:8" x14ac:dyDescent="0.25">
      <c r="B1" s="28" t="s">
        <v>0</v>
      </c>
      <c r="C1" s="29"/>
      <c r="D1" s="29"/>
      <c r="E1" s="29"/>
      <c r="F1" s="29"/>
      <c r="G1" s="29"/>
      <c r="H1" s="29"/>
    </row>
    <row r="2" spans="2:8" s="33" customFormat="1" x14ac:dyDescent="0.25">
      <c r="B2" s="31" t="s">
        <v>23</v>
      </c>
      <c r="C2" s="32" t="s">
        <v>90</v>
      </c>
      <c r="D2" s="32" t="s">
        <v>5</v>
      </c>
      <c r="E2" s="32" t="s">
        <v>69</v>
      </c>
      <c r="F2" s="32" t="s">
        <v>12</v>
      </c>
      <c r="G2" s="32" t="s">
        <v>37</v>
      </c>
      <c r="H2" s="32" t="s">
        <v>15</v>
      </c>
    </row>
    <row r="3" spans="2:8" x14ac:dyDescent="0.25">
      <c r="B3" s="34" t="s">
        <v>27</v>
      </c>
      <c r="C3" s="46">
        <v>1314</v>
      </c>
      <c r="D3" s="46">
        <v>1407</v>
      </c>
      <c r="E3" s="46">
        <v>1510.9195641000001</v>
      </c>
      <c r="F3" s="46">
        <v>1697</v>
      </c>
      <c r="G3" s="46">
        <v>1771</v>
      </c>
      <c r="H3" s="46">
        <v>2035</v>
      </c>
    </row>
    <row r="4" spans="2:8" x14ac:dyDescent="0.25">
      <c r="B4" s="36" t="s">
        <v>51</v>
      </c>
      <c r="C4" s="47">
        <v>511</v>
      </c>
      <c r="D4" s="47">
        <v>461</v>
      </c>
      <c r="E4" s="47">
        <v>388.05724789999999</v>
      </c>
      <c r="F4" s="47">
        <v>355</v>
      </c>
      <c r="G4" s="47">
        <v>354</v>
      </c>
      <c r="H4" s="47">
        <v>347</v>
      </c>
    </row>
    <row r="5" spans="2:8" x14ac:dyDescent="0.25">
      <c r="B5" s="36" t="s">
        <v>28</v>
      </c>
      <c r="C5" s="47">
        <v>393</v>
      </c>
      <c r="D5" s="47">
        <v>342</v>
      </c>
      <c r="E5" s="47">
        <v>243.54124099999999</v>
      </c>
      <c r="F5" s="47">
        <v>191</v>
      </c>
      <c r="G5" s="47">
        <v>256</v>
      </c>
      <c r="H5" s="47">
        <v>185</v>
      </c>
    </row>
    <row r="6" spans="2:8" x14ac:dyDescent="0.25">
      <c r="B6" s="36" t="s">
        <v>54</v>
      </c>
      <c r="C6" s="47">
        <v>605.75533559999997</v>
      </c>
      <c r="D6" s="47">
        <v>674</v>
      </c>
      <c r="E6" s="47">
        <v>735.0721944999998</v>
      </c>
      <c r="F6" s="47">
        <v>874</v>
      </c>
      <c r="G6" s="47">
        <v>999</v>
      </c>
      <c r="H6" s="47">
        <v>1028</v>
      </c>
    </row>
    <row r="7" spans="2:8" x14ac:dyDescent="0.25">
      <c r="B7" s="36"/>
      <c r="C7" s="48"/>
      <c r="D7" s="48"/>
      <c r="E7" s="48"/>
      <c r="F7" s="48"/>
      <c r="G7" s="48"/>
      <c r="H7" s="48"/>
    </row>
    <row r="8" spans="2:8" x14ac:dyDescent="0.25">
      <c r="B8" s="49" t="s">
        <v>39</v>
      </c>
      <c r="C8" s="48"/>
      <c r="D8" s="48"/>
      <c r="E8" s="48"/>
      <c r="F8" s="48"/>
      <c r="G8" s="48"/>
      <c r="H8" s="48"/>
    </row>
    <row r="9" spans="2:8" x14ac:dyDescent="0.25">
      <c r="B9" s="36" t="s">
        <v>30</v>
      </c>
      <c r="C9" s="48">
        <v>84.378785447669586</v>
      </c>
      <c r="D9" s="48">
        <v>79</v>
      </c>
      <c r="E9" s="47">
        <v>61.53332068008357</v>
      </c>
      <c r="F9" s="47">
        <v>53</v>
      </c>
      <c r="G9" s="47">
        <v>49.89129685876523</v>
      </c>
      <c r="H9" s="47">
        <v>38</v>
      </c>
    </row>
    <row r="10" spans="2:8" x14ac:dyDescent="0.25">
      <c r="B10" s="36" t="s">
        <v>31</v>
      </c>
      <c r="C10" s="48">
        <v>51.180778331868893</v>
      </c>
      <c r="D10" s="48">
        <v>45</v>
      </c>
      <c r="E10" s="47">
        <v>39.730533126432384</v>
      </c>
      <c r="F10" s="47">
        <v>42</v>
      </c>
      <c r="G10" s="47">
        <v>40.774375941719327</v>
      </c>
      <c r="H10" s="47">
        <v>44.2</v>
      </c>
    </row>
    <row r="11" spans="2:8" x14ac:dyDescent="0.25">
      <c r="B11" s="36" t="s">
        <v>32</v>
      </c>
      <c r="C11" s="48">
        <v>197.94482893248801</v>
      </c>
      <c r="D11" s="48">
        <v>201</v>
      </c>
      <c r="E11" s="47">
        <v>186.46699400973421</v>
      </c>
      <c r="F11" s="47">
        <v>180</v>
      </c>
      <c r="G11" s="47">
        <v>180.13584342913248</v>
      </c>
      <c r="H11" s="47">
        <v>170.4</v>
      </c>
    </row>
    <row r="12" spans="2:8" x14ac:dyDescent="0.25">
      <c r="B12" s="50" t="s">
        <v>29</v>
      </c>
      <c r="C12" s="48">
        <f t="shared" ref="C12:H12" si="0">C11+C10-C9</f>
        <v>164.74682181668732</v>
      </c>
      <c r="D12" s="48">
        <f t="shared" si="0"/>
        <v>167</v>
      </c>
      <c r="E12" s="47">
        <f t="shared" si="0"/>
        <v>164.66420645608304</v>
      </c>
      <c r="F12" s="47">
        <f t="shared" si="0"/>
        <v>169</v>
      </c>
      <c r="G12" s="47">
        <f t="shared" si="0"/>
        <v>171.01892251208656</v>
      </c>
      <c r="H12" s="47">
        <f t="shared" si="0"/>
        <v>176.60000000000002</v>
      </c>
    </row>
    <row r="13" spans="2:8" x14ac:dyDescent="0.25">
      <c r="B13" s="36"/>
      <c r="C13" s="48"/>
      <c r="D13" s="48"/>
      <c r="E13" s="48"/>
      <c r="F13" s="48"/>
      <c r="G13" s="48"/>
      <c r="H13" s="48"/>
    </row>
    <row r="14" spans="2:8" x14ac:dyDescent="0.25">
      <c r="B14" s="36"/>
      <c r="C14" s="48"/>
      <c r="D14" s="48"/>
      <c r="E14" s="48"/>
      <c r="F14" s="48"/>
      <c r="G14" s="48"/>
      <c r="H14" s="48"/>
    </row>
    <row r="15" spans="2:8" s="53" customFormat="1" x14ac:dyDescent="0.25">
      <c r="B15" s="51" t="s">
        <v>52</v>
      </c>
      <c r="C15" s="52">
        <v>0.38877828855215585</v>
      </c>
      <c r="D15" s="52">
        <v>0.33</v>
      </c>
      <c r="E15" s="52">
        <v>0.25683514670163898</v>
      </c>
      <c r="F15" s="52">
        <v>0.21</v>
      </c>
      <c r="G15" s="52">
        <v>0.2</v>
      </c>
      <c r="H15" s="52">
        <v>0.17</v>
      </c>
    </row>
    <row r="16" spans="2:8" s="53" customFormat="1" x14ac:dyDescent="0.25">
      <c r="B16" s="51" t="s">
        <v>48</v>
      </c>
      <c r="C16" s="52">
        <v>0.2992059026202713</v>
      </c>
      <c r="D16" s="52">
        <v>0.24</v>
      </c>
      <c r="E16" s="52">
        <v>0.16118742968628422</v>
      </c>
      <c r="F16" s="52">
        <v>0.11</v>
      </c>
      <c r="G16" s="52">
        <v>0.14000000000000001</v>
      </c>
      <c r="H16" s="52">
        <v>0.09</v>
      </c>
    </row>
    <row r="17" spans="2:8" s="53" customFormat="1" x14ac:dyDescent="0.25">
      <c r="B17" s="51" t="s">
        <v>47</v>
      </c>
      <c r="C17" s="52">
        <v>2.2130502564560297</v>
      </c>
      <c r="D17" s="52">
        <v>1.41</v>
      </c>
      <c r="E17" s="52">
        <v>0.68973233913787824</v>
      </c>
      <c r="F17" s="52">
        <v>0.5</v>
      </c>
      <c r="G17" s="52">
        <v>0.55000000000000004</v>
      </c>
      <c r="H17" s="52">
        <v>0.36</v>
      </c>
    </row>
    <row r="18" spans="2:8" ht="30" x14ac:dyDescent="0.25">
      <c r="B18" s="50" t="s">
        <v>55</v>
      </c>
      <c r="C18" s="54">
        <v>0.31047572687847158</v>
      </c>
      <c r="D18" s="54">
        <v>0.30199999999999999</v>
      </c>
      <c r="E18" s="55">
        <v>0.27793795563843765</v>
      </c>
      <c r="F18" s="55">
        <v>0.28799999999999998</v>
      </c>
      <c r="G18" s="54">
        <v>0.28399999999999997</v>
      </c>
      <c r="H18" s="55">
        <v>0.29099999999999998</v>
      </c>
    </row>
    <row r="19" spans="2:8" s="58" customFormat="1" x14ac:dyDescent="0.25">
      <c r="B19" s="56" t="s">
        <v>53</v>
      </c>
      <c r="C19" s="57">
        <v>1.6140615439363961</v>
      </c>
      <c r="D19" s="57">
        <v>1.7</v>
      </c>
      <c r="E19" s="57">
        <v>1.9005409569762419</v>
      </c>
      <c r="F19" s="57">
        <v>2.2000000000000002</v>
      </c>
      <c r="G19" s="57">
        <v>2.2000000000000002</v>
      </c>
      <c r="H19" s="57">
        <v>2.5</v>
      </c>
    </row>
    <row r="20" spans="2:8" x14ac:dyDescent="0.25">
      <c r="C20" s="59"/>
      <c r="D20" s="59"/>
      <c r="E20" s="59"/>
      <c r="F20" s="59"/>
      <c r="G20" s="59"/>
      <c r="H20" s="59"/>
    </row>
    <row r="22" spans="2:8" ht="30" x14ac:dyDescent="0.25">
      <c r="B22" s="60" t="s">
        <v>33</v>
      </c>
      <c r="C22" s="61"/>
      <c r="D22" s="61">
        <v>217</v>
      </c>
      <c r="E22" s="61"/>
      <c r="F22" s="61">
        <v>146</v>
      </c>
      <c r="G22" s="61"/>
      <c r="H22" s="61">
        <v>345</v>
      </c>
    </row>
    <row r="23" spans="2:8" x14ac:dyDescent="0.25">
      <c r="B23" s="62" t="s">
        <v>34</v>
      </c>
      <c r="C23" s="63"/>
      <c r="D23" s="63">
        <v>177</v>
      </c>
      <c r="E23" s="63"/>
      <c r="F23" s="63">
        <v>107</v>
      </c>
      <c r="G23" s="63"/>
      <c r="H23" s="63">
        <v>69</v>
      </c>
    </row>
    <row r="24" spans="2:8" x14ac:dyDescent="0.25">
      <c r="C24" s="59"/>
      <c r="D24" s="59"/>
      <c r="E24" s="59"/>
      <c r="F24" s="59"/>
      <c r="G24" s="59"/>
      <c r="H24" s="59"/>
    </row>
    <row r="25" spans="2:8" x14ac:dyDescent="0.25">
      <c r="C25" s="59"/>
      <c r="D25" s="59"/>
      <c r="E25" s="59"/>
      <c r="F25" s="59"/>
      <c r="G25" s="59"/>
      <c r="H25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6BE9-A677-4975-959F-433142061409}">
  <sheetPr>
    <tabColor rgb="FF00B050"/>
  </sheetPr>
  <dimension ref="B1:Q34"/>
  <sheetViews>
    <sheetView showGridLines="0" zoomScale="76" zoomScaleNormal="76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RowHeight="15" x14ac:dyDescent="0.25"/>
  <cols>
    <col min="1" max="1" width="9" style="30"/>
    <col min="2" max="2" width="28.125" style="30" customWidth="1"/>
    <col min="3" max="6" width="8.875" style="30" bestFit="1" customWidth="1"/>
    <col min="7" max="7" width="6.5" style="30" bestFit="1" customWidth="1"/>
    <col min="8" max="11" width="8.875" style="30" bestFit="1" customWidth="1"/>
    <col min="12" max="12" width="6.5" style="30" bestFit="1" customWidth="1"/>
    <col min="13" max="16" width="8.875" style="30" bestFit="1" customWidth="1"/>
    <col min="17" max="17" width="6.5" style="30" bestFit="1" customWidth="1"/>
    <col min="18" max="16384" width="9" style="30"/>
  </cols>
  <sheetData>
    <row r="1" spans="2:17" x14ac:dyDescent="0.2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s="33" customFormat="1" x14ac:dyDescent="0.25">
      <c r="B2" s="31" t="s">
        <v>23</v>
      </c>
      <c r="C2" s="32" t="s">
        <v>89</v>
      </c>
      <c r="D2" s="32" t="s">
        <v>88</v>
      </c>
      <c r="E2" s="32" t="s">
        <v>87</v>
      </c>
      <c r="F2" s="32" t="s">
        <v>86</v>
      </c>
      <c r="G2" s="82" t="s">
        <v>5</v>
      </c>
      <c r="H2" s="32" t="s">
        <v>6</v>
      </c>
      <c r="I2" s="32" t="s">
        <v>9</v>
      </c>
      <c r="J2" s="32" t="s">
        <v>10</v>
      </c>
      <c r="K2" s="32" t="s">
        <v>11</v>
      </c>
      <c r="L2" s="82" t="s">
        <v>12</v>
      </c>
      <c r="M2" s="32" t="s">
        <v>7</v>
      </c>
      <c r="N2" s="32" t="s">
        <v>8</v>
      </c>
      <c r="O2" s="32" t="s">
        <v>13</v>
      </c>
      <c r="P2" s="32" t="s">
        <v>14</v>
      </c>
      <c r="Q2" s="82" t="s">
        <v>15</v>
      </c>
    </row>
    <row r="3" spans="2:17" x14ac:dyDescent="0.25">
      <c r="B3" s="34" t="s">
        <v>22</v>
      </c>
      <c r="C3" s="35">
        <v>376</v>
      </c>
      <c r="D3" s="35">
        <v>518</v>
      </c>
      <c r="E3" s="35">
        <v>550</v>
      </c>
      <c r="F3" s="35">
        <v>653</v>
      </c>
      <c r="G3" s="83">
        <v>2097</v>
      </c>
      <c r="H3" s="35">
        <v>615</v>
      </c>
      <c r="I3" s="35">
        <v>594</v>
      </c>
      <c r="J3" s="35">
        <v>712</v>
      </c>
      <c r="K3" s="35">
        <v>767</v>
      </c>
      <c r="L3" s="83">
        <v>2688</v>
      </c>
      <c r="M3" s="35">
        <v>759</v>
      </c>
      <c r="N3" s="35">
        <v>820</v>
      </c>
      <c r="O3" s="35">
        <v>834</v>
      </c>
      <c r="P3" s="35">
        <v>855</v>
      </c>
      <c r="Q3" s="83">
        <v>3268</v>
      </c>
    </row>
    <row r="4" spans="2:17" x14ac:dyDescent="0.25">
      <c r="B4" s="36" t="s">
        <v>24</v>
      </c>
      <c r="C4" s="64">
        <v>39</v>
      </c>
      <c r="D4" s="64">
        <v>72</v>
      </c>
      <c r="E4" s="64">
        <v>69</v>
      </c>
      <c r="F4" s="64">
        <v>104</v>
      </c>
      <c r="G4" s="84">
        <v>284</v>
      </c>
      <c r="H4" s="64">
        <v>91.380284400000022</v>
      </c>
      <c r="I4" s="64">
        <v>85.167361100000036</v>
      </c>
      <c r="J4" s="64">
        <v>100</v>
      </c>
      <c r="K4" s="64">
        <v>107</v>
      </c>
      <c r="L4" s="84">
        <v>384</v>
      </c>
      <c r="M4" s="64">
        <v>117.33925629999997</v>
      </c>
      <c r="N4" s="64">
        <v>115</v>
      </c>
      <c r="O4" s="64">
        <v>127</v>
      </c>
      <c r="P4" s="64">
        <v>154</v>
      </c>
      <c r="Q4" s="84">
        <v>513</v>
      </c>
    </row>
    <row r="5" spans="2:17" s="66" customFormat="1" x14ac:dyDescent="0.25">
      <c r="B5" s="65" t="s">
        <v>25</v>
      </c>
      <c r="C5" s="55">
        <v>0.104</v>
      </c>
      <c r="D5" s="55">
        <v>0.13900000000000001</v>
      </c>
      <c r="E5" s="55">
        <v>0.125</v>
      </c>
      <c r="F5" s="55">
        <v>0.159</v>
      </c>
      <c r="G5" s="85">
        <v>0.13500000000000001</v>
      </c>
      <c r="H5" s="55">
        <v>0.14899999999999999</v>
      </c>
      <c r="I5" s="55">
        <v>0.14299999999999999</v>
      </c>
      <c r="J5" s="55">
        <v>0.14099999999999999</v>
      </c>
      <c r="K5" s="55">
        <v>0.13900000000000001</v>
      </c>
      <c r="L5" s="85">
        <v>0.14299999999999999</v>
      </c>
      <c r="M5" s="55">
        <v>0.15466006234296997</v>
      </c>
      <c r="N5" s="55">
        <v>0.14000000000000001</v>
      </c>
      <c r="O5" s="55">
        <v>0.152</v>
      </c>
      <c r="P5" s="55">
        <v>0.18</v>
      </c>
      <c r="Q5" s="85">
        <v>0.157</v>
      </c>
    </row>
    <row r="6" spans="2:17" x14ac:dyDescent="0.25">
      <c r="B6" s="36" t="s">
        <v>43</v>
      </c>
      <c r="C6" s="47">
        <v>13</v>
      </c>
      <c r="D6" s="47">
        <v>47</v>
      </c>
      <c r="E6" s="47">
        <v>50</v>
      </c>
      <c r="F6" s="47">
        <v>83</v>
      </c>
      <c r="G6" s="86">
        <v>192.37087090000023</v>
      </c>
      <c r="H6" s="47">
        <v>70.410426000000029</v>
      </c>
      <c r="I6" s="47">
        <v>70</v>
      </c>
      <c r="J6" s="47">
        <v>83.202402700000107</v>
      </c>
      <c r="K6" s="47">
        <v>123</v>
      </c>
      <c r="L6" s="86">
        <v>346</v>
      </c>
      <c r="M6" s="47">
        <v>103</v>
      </c>
      <c r="N6" s="47">
        <v>100</v>
      </c>
      <c r="O6" s="47">
        <v>110</v>
      </c>
      <c r="P6" s="47">
        <v>142</v>
      </c>
      <c r="Q6" s="86">
        <v>455</v>
      </c>
    </row>
    <row r="7" spans="2:17" s="66" customFormat="1" x14ac:dyDescent="0.25">
      <c r="B7" s="65" t="s">
        <v>44</v>
      </c>
      <c r="C7" s="55">
        <v>3.5000000000000003E-2</v>
      </c>
      <c r="D7" s="55">
        <v>0.09</v>
      </c>
      <c r="E7" s="55">
        <v>0.09</v>
      </c>
      <c r="F7" s="55">
        <v>0.127</v>
      </c>
      <c r="G7" s="85">
        <v>9.1724168242277831E-2</v>
      </c>
      <c r="H7" s="55">
        <v>0.114</v>
      </c>
      <c r="I7" s="55">
        <v>0.11799999999999999</v>
      </c>
      <c r="J7" s="55">
        <v>0.11700000000000001</v>
      </c>
      <c r="K7" s="55">
        <v>0.16</v>
      </c>
      <c r="L7" s="85">
        <v>0.129</v>
      </c>
      <c r="M7" s="55">
        <v>0.13600000000000001</v>
      </c>
      <c r="N7" s="55">
        <v>0.122</v>
      </c>
      <c r="O7" s="55">
        <v>0.13200000000000001</v>
      </c>
      <c r="P7" s="55">
        <v>0.16600000000000001</v>
      </c>
      <c r="Q7" s="85">
        <v>0.13900000000000001</v>
      </c>
    </row>
    <row r="8" spans="2:17" x14ac:dyDescent="0.25">
      <c r="B8" s="36" t="s">
        <v>26</v>
      </c>
      <c r="C8" s="47">
        <v>9</v>
      </c>
      <c r="D8" s="47">
        <v>38</v>
      </c>
      <c r="E8" s="47">
        <v>40</v>
      </c>
      <c r="F8" s="47">
        <v>70</v>
      </c>
      <c r="G8" s="86">
        <v>156</v>
      </c>
      <c r="H8" s="47">
        <v>58</v>
      </c>
      <c r="I8" s="47">
        <v>58</v>
      </c>
      <c r="J8" s="47">
        <v>67</v>
      </c>
      <c r="K8" s="47">
        <v>109</v>
      </c>
      <c r="L8" s="86">
        <v>291</v>
      </c>
      <c r="M8" s="47">
        <v>82</v>
      </c>
      <c r="N8" s="47">
        <v>79</v>
      </c>
      <c r="O8" s="47">
        <v>84</v>
      </c>
      <c r="P8" s="47">
        <v>105</v>
      </c>
      <c r="Q8" s="86">
        <v>351</v>
      </c>
    </row>
    <row r="9" spans="2:17" s="66" customFormat="1" x14ac:dyDescent="0.25">
      <c r="B9" s="67" t="s">
        <v>45</v>
      </c>
      <c r="C9" s="68">
        <v>2.3E-2</v>
      </c>
      <c r="D9" s="68">
        <v>7.3999999999999996E-2</v>
      </c>
      <c r="E9" s="68">
        <v>7.1999999999999995E-2</v>
      </c>
      <c r="F9" s="68">
        <v>0.107</v>
      </c>
      <c r="G9" s="87">
        <v>7.434826689089237E-2</v>
      </c>
      <c r="H9" s="68">
        <v>9.4E-2</v>
      </c>
      <c r="I9" s="68">
        <v>9.7000000000000003E-2</v>
      </c>
      <c r="J9" s="68">
        <v>9.4E-2</v>
      </c>
      <c r="K9" s="68">
        <v>0.14199999999999999</v>
      </c>
      <c r="L9" s="87">
        <v>0.108</v>
      </c>
      <c r="M9" s="68">
        <v>0.10837847924512289</v>
      </c>
      <c r="N9" s="68">
        <v>9.6000000000000002E-2</v>
      </c>
      <c r="O9" s="68">
        <v>0.10100000000000001</v>
      </c>
      <c r="P9" s="68">
        <v>0.123</v>
      </c>
      <c r="Q9" s="87">
        <v>0.107</v>
      </c>
    </row>
    <row r="10" spans="2:17" x14ac:dyDescent="0.25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7" ht="30" hidden="1" x14ac:dyDescent="0.25">
      <c r="B11" s="69" t="s">
        <v>35</v>
      </c>
      <c r="C11" s="59"/>
      <c r="D11" s="59"/>
      <c r="E11" s="59"/>
      <c r="F11" s="59"/>
      <c r="G11" s="59">
        <v>966</v>
      </c>
      <c r="H11" s="59"/>
      <c r="I11" s="59"/>
      <c r="J11" s="59"/>
      <c r="K11" s="59"/>
      <c r="L11" s="70">
        <v>1261</v>
      </c>
      <c r="M11" s="59"/>
      <c r="N11" s="59"/>
      <c r="O11" s="59"/>
      <c r="P11" s="59"/>
      <c r="Q11" s="27">
        <v>1692</v>
      </c>
    </row>
    <row r="12" spans="2:17" hidden="1" x14ac:dyDescent="0.25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17" hidden="1" x14ac:dyDescent="0.25">
      <c r="B13" s="69" t="s">
        <v>40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2:17" s="29" customFormat="1" hidden="1" x14ac:dyDescent="0.25">
      <c r="B14" s="29" t="s">
        <v>41</v>
      </c>
      <c r="C14" s="27"/>
      <c r="D14" s="27"/>
      <c r="E14" s="27"/>
      <c r="F14" s="27"/>
      <c r="G14" s="27">
        <v>1289</v>
      </c>
      <c r="H14" s="27">
        <v>370.62947883494815</v>
      </c>
      <c r="I14" s="27">
        <v>371.40530384656853</v>
      </c>
      <c r="J14" s="27">
        <v>447</v>
      </c>
      <c r="K14" s="27">
        <v>451</v>
      </c>
      <c r="L14" s="27">
        <v>1640</v>
      </c>
      <c r="M14" s="27">
        <v>481.27087305802053</v>
      </c>
      <c r="N14" s="27">
        <v>553</v>
      </c>
      <c r="O14" s="27">
        <v>562</v>
      </c>
      <c r="P14" s="27">
        <v>598</v>
      </c>
      <c r="Q14" s="27">
        <v>2194</v>
      </c>
    </row>
    <row r="15" spans="2:17" s="29" customFormat="1" hidden="1" x14ac:dyDescent="0.25">
      <c r="B15" s="29" t="s">
        <v>42</v>
      </c>
      <c r="C15" s="27"/>
      <c r="D15" s="27"/>
      <c r="E15" s="27"/>
      <c r="F15" s="27"/>
      <c r="G15" s="27">
        <v>307</v>
      </c>
      <c r="H15" s="27">
        <v>74.324818823942579</v>
      </c>
      <c r="I15" s="27">
        <v>77.161156553555003</v>
      </c>
      <c r="J15" s="27">
        <v>80</v>
      </c>
      <c r="K15" s="27">
        <v>95</v>
      </c>
      <c r="L15" s="27">
        <v>327</v>
      </c>
      <c r="M15" s="27">
        <v>85.614761885471424</v>
      </c>
      <c r="N15" s="27">
        <v>92</v>
      </c>
      <c r="O15" s="27">
        <v>83</v>
      </c>
      <c r="P15" s="27">
        <v>79</v>
      </c>
      <c r="Q15" s="27">
        <v>339</v>
      </c>
    </row>
    <row r="16" spans="2:17" s="29" customFormat="1" hidden="1" x14ac:dyDescent="0.25">
      <c r="B16" s="29" t="s">
        <v>2</v>
      </c>
      <c r="C16" s="27"/>
      <c r="D16" s="27"/>
      <c r="E16" s="27"/>
      <c r="F16" s="27"/>
      <c r="G16" s="27">
        <v>333</v>
      </c>
      <c r="H16" s="27">
        <v>119.86116021584799</v>
      </c>
      <c r="I16" s="27">
        <v>93.554641440822394</v>
      </c>
      <c r="J16" s="27">
        <v>134</v>
      </c>
      <c r="K16" s="27">
        <v>154</v>
      </c>
      <c r="L16" s="27">
        <v>502</v>
      </c>
      <c r="M16" s="27">
        <v>148.27470833096515</v>
      </c>
      <c r="N16" s="27">
        <v>122</v>
      </c>
      <c r="O16" s="27">
        <v>118</v>
      </c>
      <c r="P16" s="27">
        <v>105</v>
      </c>
      <c r="Q16" s="27">
        <v>494</v>
      </c>
    </row>
    <row r="17" spans="2:17" hidden="1" x14ac:dyDescent="0.2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2:17" hidden="1" x14ac:dyDescent="0.2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x14ac:dyDescent="0.25">
      <c r="B19" s="71" t="s">
        <v>84</v>
      </c>
      <c r="C19" s="46">
        <v>13735.587307347969</v>
      </c>
      <c r="D19" s="46">
        <v>15987.211809057844</v>
      </c>
      <c r="E19" s="46">
        <v>13123.441712574482</v>
      </c>
      <c r="F19" s="46">
        <v>19074.247487415414</v>
      </c>
      <c r="G19" s="46">
        <v>15880.050481036858</v>
      </c>
      <c r="H19" s="46">
        <v>19612.792307785563</v>
      </c>
      <c r="I19" s="46">
        <v>19824.436471717756</v>
      </c>
      <c r="J19" s="46">
        <v>19779.911289154257</v>
      </c>
      <c r="K19" s="46">
        <v>19331.197737016311</v>
      </c>
      <c r="L19" s="46">
        <v>19624</v>
      </c>
      <c r="M19" s="46">
        <v>25607.896918856237</v>
      </c>
      <c r="N19" s="46">
        <v>22964.590248639495</v>
      </c>
      <c r="O19" s="46">
        <v>25526.279917336517</v>
      </c>
      <c r="P19" s="46">
        <v>32062.824065877991</v>
      </c>
      <c r="Q19" s="46">
        <v>26472.678058576286</v>
      </c>
    </row>
    <row r="20" spans="2:17" x14ac:dyDescent="0.25">
      <c r="B20" s="72" t="s">
        <v>85</v>
      </c>
      <c r="C20" s="63">
        <v>40898.667075242352</v>
      </c>
      <c r="D20" s="63">
        <v>39180.443557555889</v>
      </c>
      <c r="E20" s="63">
        <v>43593.266346474338</v>
      </c>
      <c r="F20" s="63">
        <v>50456.300168910937</v>
      </c>
      <c r="G20" s="63">
        <v>44112</v>
      </c>
      <c r="H20" s="73">
        <v>52733.409318032849</v>
      </c>
      <c r="I20" s="73">
        <v>55562.812150409874</v>
      </c>
      <c r="J20" s="73">
        <v>57916.980470149712</v>
      </c>
      <c r="K20" s="73">
        <v>58929.695084749037</v>
      </c>
      <c r="L20" s="63">
        <v>56317</v>
      </c>
      <c r="M20" s="63">
        <v>65530</v>
      </c>
      <c r="N20" s="63">
        <v>63590</v>
      </c>
      <c r="O20" s="63">
        <v>59302</v>
      </c>
      <c r="P20" s="63">
        <v>58040</v>
      </c>
      <c r="Q20" s="63">
        <v>61691</v>
      </c>
    </row>
    <row r="21" spans="2:17" ht="6" customHeight="1" x14ac:dyDescent="0.25"/>
    <row r="22" spans="2:17" x14ac:dyDescent="0.25">
      <c r="B22" s="30" t="s">
        <v>96</v>
      </c>
    </row>
    <row r="26" spans="2:17" x14ac:dyDescent="0.25">
      <c r="B26" s="74"/>
      <c r="C26" s="74" t="s">
        <v>89</v>
      </c>
      <c r="D26" s="74" t="s">
        <v>91</v>
      </c>
      <c r="E26" s="74" t="s">
        <v>99</v>
      </c>
      <c r="F26" s="88" t="s">
        <v>5</v>
      </c>
      <c r="G26" s="74" t="s">
        <v>6</v>
      </c>
      <c r="H26" s="74" t="s">
        <v>18</v>
      </c>
      <c r="I26" s="74" t="s">
        <v>19</v>
      </c>
      <c r="J26" s="88" t="s">
        <v>12</v>
      </c>
      <c r="K26" s="74" t="s">
        <v>7</v>
      </c>
      <c r="L26" s="74" t="s">
        <v>20</v>
      </c>
      <c r="M26" s="74" t="s">
        <v>21</v>
      </c>
      <c r="N26" s="88" t="s">
        <v>15</v>
      </c>
    </row>
    <row r="27" spans="2:17" x14ac:dyDescent="0.25">
      <c r="B27" s="75" t="s">
        <v>49</v>
      </c>
      <c r="C27" s="76">
        <v>1.8462520293977605</v>
      </c>
      <c r="D27" s="76">
        <v>2.9567845178496293</v>
      </c>
      <c r="E27" s="76">
        <v>3.4628717299396508</v>
      </c>
      <c r="F27" s="89">
        <v>4.3</v>
      </c>
      <c r="G27" s="76">
        <v>7.0178214640350571</v>
      </c>
      <c r="H27" s="76">
        <v>6.8788651665084783</v>
      </c>
      <c r="I27" s="76">
        <v>7.3510778605942759</v>
      </c>
      <c r="J27" s="89">
        <v>9.1999999999999993</v>
      </c>
      <c r="K27" s="76">
        <v>15.4</v>
      </c>
      <c r="L27" s="76">
        <v>14.9</v>
      </c>
      <c r="M27" s="76">
        <v>15</v>
      </c>
      <c r="N27" s="89">
        <v>16</v>
      </c>
    </row>
    <row r="28" spans="2:17" x14ac:dyDescent="0.25">
      <c r="B28" s="36" t="s">
        <v>102</v>
      </c>
      <c r="C28" s="55" t="s">
        <v>103</v>
      </c>
      <c r="D28" s="55" t="s">
        <v>104</v>
      </c>
      <c r="E28" s="55" t="s">
        <v>105</v>
      </c>
      <c r="F28" s="85">
        <v>0.113</v>
      </c>
      <c r="G28" s="55" t="s">
        <v>106</v>
      </c>
      <c r="H28" s="55" t="s">
        <v>107</v>
      </c>
      <c r="I28" s="55" t="s">
        <v>108</v>
      </c>
      <c r="J28" s="85">
        <v>0.188</v>
      </c>
      <c r="K28" s="55" t="s">
        <v>109</v>
      </c>
      <c r="L28" s="55" t="s">
        <v>110</v>
      </c>
      <c r="M28" s="55" t="s">
        <v>111</v>
      </c>
      <c r="N28" s="85">
        <v>0.188</v>
      </c>
    </row>
    <row r="29" spans="2:17" x14ac:dyDescent="0.25">
      <c r="B29" s="77" t="s">
        <v>95</v>
      </c>
      <c r="C29" s="78" t="s">
        <v>100</v>
      </c>
      <c r="D29" s="78" t="s">
        <v>93</v>
      </c>
      <c r="E29" s="78" t="s">
        <v>101</v>
      </c>
      <c r="F29" s="90">
        <v>0.128</v>
      </c>
      <c r="G29" s="78" t="s">
        <v>74</v>
      </c>
      <c r="H29" s="78" t="s">
        <v>75</v>
      </c>
      <c r="I29" s="78" t="s">
        <v>76</v>
      </c>
      <c r="J29" s="90">
        <v>0.192</v>
      </c>
      <c r="K29" s="78" t="s">
        <v>66</v>
      </c>
      <c r="L29" s="78" t="s">
        <v>64</v>
      </c>
      <c r="M29" s="78" t="s">
        <v>60</v>
      </c>
      <c r="N29" s="90">
        <v>0.21199999999999999</v>
      </c>
    </row>
    <row r="30" spans="2:17" x14ac:dyDescent="0.25">
      <c r="B30" s="79" t="s">
        <v>61</v>
      </c>
    </row>
    <row r="32" spans="2:17" s="69" customFormat="1" ht="39.75" customHeight="1" x14ac:dyDescent="0.25">
      <c r="B32" s="80"/>
      <c r="C32" s="74" t="s">
        <v>98</v>
      </c>
      <c r="D32" s="74" t="s">
        <v>90</v>
      </c>
      <c r="E32" s="74" t="s">
        <v>97</v>
      </c>
      <c r="F32" s="88" t="s">
        <v>5</v>
      </c>
      <c r="G32" s="74" t="s">
        <v>68</v>
      </c>
      <c r="H32" s="74" t="s">
        <v>69</v>
      </c>
      <c r="I32" s="74" t="s">
        <v>70</v>
      </c>
      <c r="J32" s="88" t="s">
        <v>12</v>
      </c>
      <c r="K32" s="74" t="s">
        <v>36</v>
      </c>
      <c r="L32" s="74" t="s">
        <v>37</v>
      </c>
      <c r="M32" s="74" t="s">
        <v>38</v>
      </c>
      <c r="N32" s="88" t="s">
        <v>15</v>
      </c>
    </row>
    <row r="33" spans="2:14" x14ac:dyDescent="0.25">
      <c r="B33" s="81" t="s">
        <v>112</v>
      </c>
      <c r="C33" s="76">
        <v>2.2784676692250367</v>
      </c>
      <c r="D33" s="76">
        <v>2.2614914747338184</v>
      </c>
      <c r="E33" s="76">
        <v>2.2483538461847008</v>
      </c>
      <c r="F33" s="89">
        <v>2.4</v>
      </c>
      <c r="G33" s="76">
        <v>2.6972450659887208</v>
      </c>
      <c r="H33" s="76">
        <v>2.8611428190214676</v>
      </c>
      <c r="I33" s="76">
        <v>3.058104541278329</v>
      </c>
      <c r="J33" s="89">
        <v>3.2</v>
      </c>
      <c r="K33" s="76">
        <v>3.4</v>
      </c>
      <c r="L33" s="76">
        <v>3.6</v>
      </c>
      <c r="M33" s="76">
        <v>3.5</v>
      </c>
      <c r="N33" s="89">
        <v>3.4</v>
      </c>
    </row>
    <row r="34" spans="2:14" x14ac:dyDescent="0.25">
      <c r="B34" s="30" t="s">
        <v>113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SFS-BS</vt:lpstr>
      <vt:lpstr>SFS PL</vt:lpstr>
      <vt:lpstr>Volume</vt:lpstr>
      <vt:lpstr>CFS-BS</vt:lpstr>
      <vt:lpstr>CFS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 Jha</dc:creator>
  <cp:lastModifiedBy>Shankar Jha</cp:lastModifiedBy>
  <dcterms:created xsi:type="dcterms:W3CDTF">2023-05-07T12:36:04Z</dcterms:created>
  <dcterms:modified xsi:type="dcterms:W3CDTF">2023-09-05T09:10:59Z</dcterms:modified>
</cp:coreProperties>
</file>